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odsumowanie" sheetId="1" state="visible" r:id="rId2"/>
    <sheet name="styczen" sheetId="2" state="visible" r:id="rId3"/>
    <sheet name="luty" sheetId="3" state="visible" r:id="rId4"/>
    <sheet name="marzec" sheetId="4" state="visible" r:id="rId5"/>
    <sheet name="kwiecień" sheetId="5" state="visible" r:id="rId6"/>
    <sheet name="maj" sheetId="6" state="visible" r:id="rId7"/>
    <sheet name="czerwiec" sheetId="7" state="visible" r:id="rId8"/>
    <sheet name="lipiec" sheetId="8" state="visible" r:id="rId9"/>
    <sheet name="sierpień" sheetId="9" state="visible" r:id="rId10"/>
    <sheet name="wrzesień" sheetId="10" state="visible" r:id="rId11"/>
    <sheet name="październik" sheetId="11" state="visible" r:id="rId12"/>
    <sheet name="listopad" sheetId="12" state="visible" r:id="rId13"/>
    <sheet name="grudzień" sheetId="13" state="visible" r:id="rId14"/>
  </sheets>
  <definedNames>
    <definedName function="false" hidden="false" localSheetId="2" name="_xlnm.Print_Area" vbProcedure="false">luty!$A$1:$Q$36</definedName>
    <definedName function="false" hidden="false" localSheetId="2" name="_xlnm.Print_Area" vbProcedure="false">luty!$A$1:$Q$36</definedName>
    <definedName function="false" hidden="false" localSheetId="2" name="_xlnm.Print_Area_0" vbProcedure="false">luty!$A$1:$Q$36</definedName>
    <definedName function="false" hidden="false" localSheetId="2" name="_xlnm.Print_Area_0_0" vbProcedure="false">luty!$A$1:$Q$36</definedName>
    <definedName function="false" hidden="false" localSheetId="2" name="_xlnm.Print_Area_0_0_0" vbProcedure="false">luty!$A$1:$Q$36</definedName>
    <definedName function="false" hidden="false" localSheetId="2" name="_xlnm.Print_Area_0_0_0_0" vbProcedure="false">luty!$A$1:$Q$36</definedName>
    <definedName function="false" hidden="false" localSheetId="2" name="_xlnm.Print_Area_0_0_0_0_0" vbProcedure="false">luty!$A$1:$Q$36</definedName>
    <definedName function="true" hidden="false" name="WIELKANOC" vbProcedure="true"/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<sst xmlns="http://schemas.openxmlformats.org/spreadsheetml/2006/main" count="456" uniqueCount="67">
  <si>
    <t xml:space="preserve">Rok</t>
  </si>
  <si>
    <t xml:space="preserve">Imię i Nazwisko</t>
  </si>
  <si>
    <t xml:space="preserve">Stanowisko</t>
  </si>
  <si>
    <t xml:space="preserve">Wymiar chorobowego</t>
  </si>
  <si>
    <t xml:space="preserve">Wymiar dzienny</t>
  </si>
  <si>
    <t xml:space="preserve">Wymiar urlopu</t>
  </si>
  <si>
    <t xml:space="preserve">miesiąc</t>
  </si>
  <si>
    <t xml:space="preserve">Wymiar miesiąc</t>
  </si>
  <si>
    <t xml:space="preserve">Czas Pracy</t>
  </si>
  <si>
    <t xml:space="preserve">Czas przepracowany w godzinach</t>
  </si>
  <si>
    <t xml:space="preserve">Czas nieobecności w pracy w dniach lub godzinach</t>
  </si>
  <si>
    <t xml:space="preserve">Ilość dni</t>
  </si>
  <si>
    <t xml:space="preserve">Niedziela i święta</t>
  </si>
  <si>
    <t xml:space="preserve">W dodatk. dni wolne</t>
  </si>
  <si>
    <t xml:space="preserve">W porze nocnej</t>
  </si>
  <si>
    <t xml:space="preserve">W godz. nadliczbowych</t>
  </si>
  <si>
    <t xml:space="preserve">Uw</t>
  </si>
  <si>
    <t xml:space="preserve">Uwż</t>
  </si>
  <si>
    <t xml:space="preserve">Uok</t>
  </si>
  <si>
    <t xml:space="preserve">Ub </t>
  </si>
  <si>
    <t xml:space="preserve">Op</t>
  </si>
  <si>
    <t xml:space="preserve">L4</t>
  </si>
  <si>
    <t xml:space="preserve">Inne ….........</t>
  </si>
  <si>
    <t xml:space="preserve">styczeń</t>
  </si>
  <si>
    <t xml:space="preserve">luty</t>
  </si>
  <si>
    <t xml:space="preserve">marzec</t>
  </si>
  <si>
    <t xml:space="preserve">kwiecień</t>
  </si>
  <si>
    <t xml:space="preserve">maj</t>
  </si>
  <si>
    <t xml:space="preserve">czerwiec</t>
  </si>
  <si>
    <t xml:space="preserve">lipiec</t>
  </si>
  <si>
    <t xml:space="preserve">sierpień</t>
  </si>
  <si>
    <t xml:space="preserve">wrzesień</t>
  </si>
  <si>
    <t xml:space="preserve">październik</t>
  </si>
  <si>
    <t xml:space="preserve">listopad</t>
  </si>
  <si>
    <t xml:space="preserve">grudzień</t>
  </si>
  <si>
    <t xml:space="preserve">Razem </t>
  </si>
  <si>
    <t xml:space="preserve">Uw - Urlop wypoczynkowy, Uwż - Urlop wypoczynkowy "na żądanie", Uok - Urlop okolicznościowy, Ub - Urlop bezpłatny, Op - Opieka nad dzieckiem, L4- Zwolnienie lekarskie, Dn - Wypłata nadgodzin, Wś - Wolne za pracę w święto, Wn - Wolne za nadgodziny, W5 - Wolne z tytułu 5-dniowego tygodnia pracy, W - Urlop wychowawczy, Um - Urlop macierzyński, ŚR - Świadczenia reabilitacyjne, Śs - Świadek w sądzie, Kr - Oddanie krwi.</t>
  </si>
  <si>
    <t xml:space="preserve">Godziny pracy</t>
  </si>
  <si>
    <t xml:space="preserve">ETAT</t>
  </si>
  <si>
    <t xml:space="preserve"> 1/1</t>
  </si>
  <si>
    <t xml:space="preserve">Miesiąc</t>
  </si>
  <si>
    <t xml:space="preserve">Liczba godzin pracujących</t>
  </si>
  <si>
    <t xml:space="preserve">Liczba dni pracujących</t>
  </si>
  <si>
    <t xml:space="preserve">Liczba dni wolnych od prac</t>
  </si>
  <si>
    <t xml:space="preserve">Wielkanoc</t>
  </si>
  <si>
    <t xml:space="preserve">II Wielkanocy</t>
  </si>
  <si>
    <t xml:space="preserve">Boże Ciało</t>
  </si>
  <si>
    <t xml:space="preserve">  </t>
  </si>
  <si>
    <t xml:space="preserve">Urlop zaległy  za rok </t>
  </si>
  <si>
    <t xml:space="preserve">Godziny nadliczbowe po przekroczeniu</t>
  </si>
  <si>
    <t xml:space="preserve">Styczeń</t>
  </si>
  <si>
    <t xml:space="preserve">Wymiar czasu pracy</t>
  </si>
  <si>
    <t xml:space="preserve">Oznaczenie dni</t>
  </si>
  <si>
    <t xml:space="preserve">Czas nieobecności w pracy w dniach </t>
  </si>
  <si>
    <t xml:space="preserve">Uwagi</t>
  </si>
  <si>
    <t xml:space="preserve">Dzień miesiąca</t>
  </si>
  <si>
    <t xml:space="preserve">Dzień tygodnia</t>
  </si>
  <si>
    <t xml:space="preserve">Godzina rozpoczęcia</t>
  </si>
  <si>
    <t xml:space="preserve">Godzina zakończenia</t>
  </si>
  <si>
    <t xml:space="preserve">Ilość godzin</t>
  </si>
  <si>
    <t xml:space="preserve">Święto</t>
  </si>
  <si>
    <t xml:space="preserve">Razem</t>
  </si>
  <si>
    <t xml:space="preserve">piątek</t>
  </si>
  <si>
    <t xml:space="preserve">sobota</t>
  </si>
  <si>
    <t xml:space="preserve">Poniedziałek Wielkanocny</t>
  </si>
  <si>
    <t xml:space="preserve">Czas nieobecności w pracy w dniach</t>
  </si>
  <si>
    <t xml:space="preserve">Maj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</si>
</sst>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HH"/>
    <numFmt numFmtId="166" formatCode="[H]:MM:SS"/>
    <numFmt numFmtId="167" formatCode="[HH]"/>
    <numFmt numFmtId="168" formatCode="HH:MM:SS"/>
    <numFmt numFmtId="169" formatCode="D/MM/YYYY"/>
    <numFmt numFmtId="170" formatCode="DDDD&quot;, &quot;"/>
    <numFmt numFmtId="171" formatCode="HH:MM"/>
    <numFmt numFmtId="172" formatCode="[HH]:MM"/>
  </numFmts>
  <fonts count="8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 val="true"/>
      <sz val="11"/>
      <color rgb="FF000000"/>
      <name val="Calibri"/>
      <family val="2"/>
      <charset val="1"/>
    </font>
    <font>
      <sz val="10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BDBDB"/>
        <bgColor rgb="FFDDDDDD"/>
      </patternFill>
    </fill>
    <fill>
      <patternFill patternType="solid">
        <fgColor rgb="FFCCCCCC"/>
        <bgColor rgb="FFDBDBDB"/>
      </patternFill>
    </fill>
    <fill>
      <patternFill patternType="solid">
        <fgColor rgb="FFFFFF99"/>
        <bgColor rgb="FFFFFFCC"/>
      </patternFill>
    </fill>
    <fill>
      <patternFill patternType="solid">
        <fgColor rgb="FFDDDDDD"/>
        <bgColor rgb="FFDBDBDB"/>
      </patternFill>
    </fill>
    <fill>
      <patternFill patternType="solid">
        <fgColor rgb="FFFF3333"/>
        <bgColor rgb="FFFF6600"/>
      </patternFill>
    </fill>
    <fill>
      <patternFill patternType="solid">
        <fgColor rgb="FFEDEDED"/>
        <bgColor rgb="FFDDDDDD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1" applyFont="true" applyBorder="true" applyAlignment="true" applyProtection="false">
      <alignment horizontal="center" vertical="center" textRotation="0" wrapText="true" indent="0" shrinkToFit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4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4" borderId="2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6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20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70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4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4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4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4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4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EDEDED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wielknoc" displayName="wielknoc" ref="A3:D34" headerRowCount="1" totalsRowCount="0" totalsRowShown="0">
  <tableColumns count="4">
    <tableColumn id="1" name="Dzień miesiąca"/>
    <tableColumn id="2" name="Dzień tygodnia"/>
    <tableColumn id="3" name="Godzina rozpoczęcia"/>
    <tableColumn id="4" name="Godzina zakończenia"/>
  </tableColumns>
</tabl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RowHeight="13.8"/>
  <cols>
    <col collapsed="false" hidden="false" max="1" min="1" style="0" width="6.3469387755102"/>
    <col collapsed="false" hidden="false" max="2" min="2" style="0" width="10.2602040816327"/>
    <col collapsed="false" hidden="false" max="3" min="3" style="0" width="9.31632653061224"/>
    <col collapsed="false" hidden="false" max="4" min="4" style="0" width="8.77551020408163"/>
    <col collapsed="false" hidden="false" max="7" min="5" style="0" width="10.2602040816327"/>
    <col collapsed="false" hidden="false" max="8" min="8" style="0" width="11.0714285714286"/>
    <col collapsed="false" hidden="false" max="9" min="9" style="0" width="12.4183673469388"/>
    <col collapsed="false" hidden="false" max="1025" min="10" style="0" width="10.2602040816327"/>
  </cols>
  <sheetData>
    <row r="1" customFormat="false" ht="36.65" hidden="false" customHeight="true" outlineLevel="0" collapsed="false">
      <c r="A1" s="1" t="s">
        <v>0</v>
      </c>
      <c r="B1" s="2" t="s">
        <v>1</v>
      </c>
      <c r="C1" s="2"/>
      <c r="D1" s="3"/>
      <c r="E1" s="3"/>
      <c r="F1" s="2" t="s">
        <v>2</v>
      </c>
      <c r="G1" s="4"/>
      <c r="H1" s="4"/>
      <c r="I1" s="5" t="s">
        <v>3</v>
      </c>
      <c r="J1" s="6"/>
      <c r="K1" s="7" t="s">
        <v>4</v>
      </c>
      <c r="L1" s="8"/>
      <c r="M1" s="5" t="s">
        <v>5</v>
      </c>
      <c r="N1" s="5"/>
      <c r="O1" s="3"/>
    </row>
    <row r="2" customFormat="false" ht="30.05" hidden="false" customHeight="true" outlineLevel="0" collapsed="false">
      <c r="A2" s="6" t="n">
        <v>2020</v>
      </c>
      <c r="B2" s="9" t="s">
        <v>6</v>
      </c>
      <c r="C2" s="5" t="s">
        <v>7</v>
      </c>
      <c r="D2" s="5" t="s">
        <v>8</v>
      </c>
      <c r="E2" s="2" t="s">
        <v>9</v>
      </c>
      <c r="F2" s="2"/>
      <c r="G2" s="2"/>
      <c r="H2" s="2"/>
      <c r="I2" s="2" t="s">
        <v>10</v>
      </c>
      <c r="J2" s="2"/>
      <c r="K2" s="2"/>
      <c r="L2" s="2"/>
      <c r="M2" s="2"/>
      <c r="N2" s="2"/>
      <c r="O2" s="2"/>
    </row>
    <row r="3" customFormat="false" ht="37.45" hidden="false" customHeight="false" outlineLevel="0" collapsed="false">
      <c r="A3" s="6"/>
      <c r="B3" s="9"/>
      <c r="C3" s="5"/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5" t="s">
        <v>22</v>
      </c>
    </row>
    <row r="4" customFormat="false" ht="13.8" hidden="false" customHeight="false" outlineLevel="0" collapsed="false">
      <c r="A4" s="6"/>
      <c r="B4" s="10" t="s">
        <v>23</v>
      </c>
      <c r="C4" s="10" t="n">
        <f aca="false">G23</f>
        <v>0</v>
      </c>
      <c r="D4" s="11" t="e">
        <f aca="false">styczen!E35/L1</f>
        <v>#DIV/0!</v>
      </c>
      <c r="E4" s="12" t="n">
        <f aca="false">styczen!$F$35</f>
        <v>0</v>
      </c>
      <c r="F4" s="12" t="n">
        <f aca="false">styczen!G35</f>
        <v>0</v>
      </c>
      <c r="G4" s="12" t="n">
        <f aca="false">styczen!H35</f>
        <v>0</v>
      </c>
      <c r="H4" s="12" t="n">
        <f aca="false">styczen!I35</f>
        <v>0</v>
      </c>
      <c r="I4" s="10" t="n">
        <f aca="false">styczen!J35</f>
        <v>0</v>
      </c>
      <c r="J4" s="10" t="n">
        <f aca="false">styczen!K35</f>
        <v>0</v>
      </c>
      <c r="K4" s="10" t="n">
        <f aca="false">styczen!L35</f>
        <v>0</v>
      </c>
      <c r="L4" s="10" t="n">
        <f aca="false">styczen!M35</f>
        <v>0</v>
      </c>
      <c r="M4" s="10" t="n">
        <f aca="false">styczen!N35</f>
        <v>0</v>
      </c>
      <c r="N4" s="10" t="n">
        <f aca="false">styczen!O35</f>
        <v>0</v>
      </c>
      <c r="O4" s="10" t="n">
        <f aca="false">styczen!P35</f>
        <v>0</v>
      </c>
    </row>
    <row r="5" customFormat="false" ht="13.8" hidden="false" customHeight="false" outlineLevel="0" collapsed="false">
      <c r="A5" s="6"/>
      <c r="B5" s="10" t="s">
        <v>24</v>
      </c>
      <c r="C5" s="10" t="n">
        <f aca="false">G24</f>
        <v>0</v>
      </c>
      <c r="D5" s="11" t="e">
        <f aca="false">luty!E35/L1</f>
        <v>#DIV/0!</v>
      </c>
      <c r="E5" s="12" t="n">
        <f aca="false">luty!$F$35</f>
        <v>0</v>
      </c>
      <c r="F5" s="12" t="n">
        <f aca="false">luty!G35</f>
        <v>0</v>
      </c>
      <c r="G5" s="12" t="n">
        <f aca="false">luty!H35</f>
        <v>0</v>
      </c>
      <c r="H5" s="12" t="n">
        <f aca="false">luty!I35</f>
        <v>0</v>
      </c>
      <c r="I5" s="10" t="n">
        <f aca="false">luty!J35</f>
        <v>0</v>
      </c>
      <c r="J5" s="10" t="n">
        <f aca="false">luty!K35</f>
        <v>0</v>
      </c>
      <c r="K5" s="10" t="n">
        <f aca="false">luty!L35</f>
        <v>0</v>
      </c>
      <c r="L5" s="10" t="n">
        <f aca="false">luty!M35</f>
        <v>0</v>
      </c>
      <c r="M5" s="10" t="n">
        <f aca="false">luty!N35</f>
        <v>0</v>
      </c>
      <c r="N5" s="10" t="n">
        <f aca="false">luty!O35</f>
        <v>0</v>
      </c>
      <c r="O5" s="10" t="n">
        <f aca="false">luty!P35</f>
        <v>0</v>
      </c>
    </row>
    <row r="6" customFormat="false" ht="13.8" hidden="false" customHeight="false" outlineLevel="0" collapsed="false">
      <c r="A6" s="6"/>
      <c r="B6" s="10" t="s">
        <v>25</v>
      </c>
      <c r="C6" s="10" t="n">
        <f aca="false">G25</f>
        <v>0</v>
      </c>
      <c r="D6" s="11" t="e">
        <f aca="false">marzec!E35/L1</f>
        <v>#DIV/0!</v>
      </c>
      <c r="E6" s="12" t="n">
        <f aca="false">marzec!F35</f>
        <v>0</v>
      </c>
      <c r="F6" s="12" t="n">
        <f aca="false">marzec!G35</f>
        <v>0</v>
      </c>
      <c r="G6" s="12" t="n">
        <f aca="false">marzec!H35</f>
        <v>0</v>
      </c>
      <c r="H6" s="12" t="n">
        <f aca="false">marzec!I35</f>
        <v>0</v>
      </c>
      <c r="I6" s="10" t="n">
        <f aca="false">marzec!J35</f>
        <v>0</v>
      </c>
      <c r="J6" s="10" t="n">
        <f aca="false">marzec!K35</f>
        <v>0</v>
      </c>
      <c r="K6" s="10" t="n">
        <f aca="false">marzec!L35</f>
        <v>0</v>
      </c>
      <c r="L6" s="10" t="n">
        <f aca="false">marzec!M35</f>
        <v>0</v>
      </c>
      <c r="M6" s="10" t="n">
        <f aca="false">marzec!N35</f>
        <v>0</v>
      </c>
      <c r="N6" s="10" t="n">
        <f aca="false">marzec!O35</f>
        <v>0</v>
      </c>
      <c r="O6" s="10" t="n">
        <f aca="false">marzec!P35</f>
        <v>0</v>
      </c>
    </row>
    <row r="7" customFormat="false" ht="13.8" hidden="false" customHeight="false" outlineLevel="0" collapsed="false">
      <c r="A7" s="6"/>
      <c r="B7" s="10" t="s">
        <v>26</v>
      </c>
      <c r="C7" s="10" t="n">
        <f aca="false">G26</f>
        <v>0</v>
      </c>
      <c r="D7" s="11" t="e">
        <f aca="false">kwiecień!E35/L1</f>
        <v>#DIV/0!</v>
      </c>
      <c r="E7" s="12" t="n">
        <f aca="false">kwiecień!F35</f>
        <v>0</v>
      </c>
      <c r="F7" s="12" t="n">
        <f aca="false">kwiecień!G35</f>
        <v>0</v>
      </c>
      <c r="G7" s="12" t="n">
        <f aca="false">kwiecień!H35</f>
        <v>0</v>
      </c>
      <c r="H7" s="12" t="n">
        <f aca="false">kwiecień!I35</f>
        <v>0</v>
      </c>
      <c r="I7" s="10" t="n">
        <f aca="false">kwiecień!J35</f>
        <v>0</v>
      </c>
      <c r="J7" s="10" t="n">
        <f aca="false">kwiecień!K35</f>
        <v>0</v>
      </c>
      <c r="K7" s="10" t="n">
        <f aca="false">kwiecień!L35</f>
        <v>0</v>
      </c>
      <c r="L7" s="10" t="n">
        <f aca="false">kwiecień!M35</f>
        <v>0</v>
      </c>
      <c r="M7" s="10" t="n">
        <f aca="false">kwiecień!N35</f>
        <v>0</v>
      </c>
      <c r="N7" s="10" t="n">
        <f aca="false">kwiecień!O35</f>
        <v>0</v>
      </c>
      <c r="O7" s="10" t="n">
        <f aca="false">kwiecień!P35</f>
        <v>0</v>
      </c>
    </row>
    <row r="8" customFormat="false" ht="13.8" hidden="false" customHeight="false" outlineLevel="0" collapsed="false">
      <c r="A8" s="6"/>
      <c r="B8" s="10" t="s">
        <v>27</v>
      </c>
      <c r="C8" s="10" t="n">
        <f aca="false">G27</f>
        <v>0</v>
      </c>
      <c r="D8" s="11" t="e">
        <f aca="false">maj!E35/L1</f>
        <v>#DIV/0!</v>
      </c>
      <c r="E8" s="12" t="n">
        <f aca="false">maj!F35</f>
        <v>0</v>
      </c>
      <c r="F8" s="12" t="n">
        <f aca="false">maj!G35</f>
        <v>0</v>
      </c>
      <c r="G8" s="12" t="n">
        <f aca="false">maj!H35</f>
        <v>0</v>
      </c>
      <c r="H8" s="12" t="n">
        <f aca="false">maj!I35</f>
        <v>0</v>
      </c>
      <c r="I8" s="10" t="n">
        <f aca="false">maj!J35</f>
        <v>0</v>
      </c>
      <c r="J8" s="10" t="n">
        <f aca="false">maj!K35</f>
        <v>0</v>
      </c>
      <c r="K8" s="10" t="n">
        <f aca="false">maj!L35</f>
        <v>0</v>
      </c>
      <c r="L8" s="10" t="n">
        <f aca="false">maj!M35</f>
        <v>0</v>
      </c>
      <c r="M8" s="10" t="n">
        <f aca="false">maj!N35</f>
        <v>0</v>
      </c>
      <c r="N8" s="10" t="n">
        <f aca="false">maj!O35</f>
        <v>0</v>
      </c>
      <c r="O8" s="10" t="n">
        <f aca="false">maj!P35</f>
        <v>0</v>
      </c>
    </row>
    <row r="9" customFormat="false" ht="13.8" hidden="false" customHeight="false" outlineLevel="0" collapsed="false">
      <c r="A9" s="6"/>
      <c r="B9" s="10" t="s">
        <v>28</v>
      </c>
      <c r="C9" s="10" t="n">
        <f aca="false">G28</f>
        <v>0</v>
      </c>
      <c r="D9" s="11" t="e">
        <f aca="false">czerwiec!E35/L1</f>
        <v>#DIV/0!</v>
      </c>
      <c r="E9" s="12" t="n">
        <f aca="false">czerwiec!F35</f>
        <v>0</v>
      </c>
      <c r="F9" s="12" t="n">
        <f aca="false">czerwiec!G35</f>
        <v>0</v>
      </c>
      <c r="G9" s="12" t="n">
        <f aca="false">czerwiec!H35</f>
        <v>0</v>
      </c>
      <c r="H9" s="12" t="n">
        <f aca="false">czerwiec!I35</f>
        <v>0</v>
      </c>
      <c r="I9" s="10" t="n">
        <f aca="false">czerwiec!J35</f>
        <v>0</v>
      </c>
      <c r="J9" s="10" t="n">
        <f aca="false">czerwiec!K35</f>
        <v>0</v>
      </c>
      <c r="K9" s="10" t="n">
        <f aca="false">czerwiec!L35</f>
        <v>0</v>
      </c>
      <c r="L9" s="10" t="n">
        <f aca="false">czerwiec!M35</f>
        <v>0</v>
      </c>
      <c r="M9" s="10" t="n">
        <f aca="false">czerwiec!N35</f>
        <v>0</v>
      </c>
      <c r="N9" s="10" t="n">
        <f aca="false">czerwiec!O35</f>
        <v>0</v>
      </c>
      <c r="O9" s="10" t="n">
        <f aca="false">czerwiec!P35</f>
        <v>0</v>
      </c>
    </row>
    <row r="10" customFormat="false" ht="13.8" hidden="false" customHeight="false" outlineLevel="0" collapsed="false">
      <c r="A10" s="6"/>
      <c r="B10" s="10" t="s">
        <v>29</v>
      </c>
      <c r="C10" s="10" t="n">
        <f aca="false">G29</f>
        <v>0</v>
      </c>
      <c r="D10" s="11" t="e">
        <f aca="false">lipiec!E35/L1</f>
        <v>#DIV/0!</v>
      </c>
      <c r="E10" s="12" t="n">
        <f aca="false">lipiec!F35</f>
        <v>0</v>
      </c>
      <c r="F10" s="12" t="n">
        <f aca="false">lipiec!G35</f>
        <v>0</v>
      </c>
      <c r="G10" s="12" t="n">
        <f aca="false">lipiec!H35</f>
        <v>0</v>
      </c>
      <c r="H10" s="12" t="n">
        <f aca="false">lipiec!I35</f>
        <v>0</v>
      </c>
      <c r="I10" s="10" t="n">
        <f aca="false">lipiec!J35</f>
        <v>20</v>
      </c>
      <c r="J10" s="10" t="n">
        <f aca="false">lipiec!K35</f>
        <v>0</v>
      </c>
      <c r="K10" s="10" t="n">
        <f aca="false">lipiec!L35</f>
        <v>0</v>
      </c>
      <c r="L10" s="10" t="n">
        <f aca="false">lipiec!M35</f>
        <v>0</v>
      </c>
      <c r="M10" s="10" t="n">
        <f aca="false">lipiec!N35</f>
        <v>0</v>
      </c>
      <c r="N10" s="10" t="n">
        <f aca="false">lipiec!O35</f>
        <v>0</v>
      </c>
      <c r="O10" s="10" t="n">
        <f aca="false">lipiec!P35</f>
        <v>0</v>
      </c>
    </row>
    <row r="11" customFormat="false" ht="13.8" hidden="false" customHeight="false" outlineLevel="0" collapsed="false">
      <c r="A11" s="6"/>
      <c r="B11" s="10" t="s">
        <v>30</v>
      </c>
      <c r="C11" s="10" t="n">
        <f aca="false">G30</f>
        <v>0</v>
      </c>
      <c r="D11" s="11" t="e">
        <f aca="false">sierpień!E35/L1</f>
        <v>#DIV/0!</v>
      </c>
      <c r="E11" s="12" t="n">
        <f aca="false">sierpień!F35</f>
        <v>0</v>
      </c>
      <c r="F11" s="12" t="n">
        <f aca="false">sierpień!G35</f>
        <v>0</v>
      </c>
      <c r="G11" s="12" t="n">
        <f aca="false">sierpień!H35</f>
        <v>0</v>
      </c>
      <c r="H11" s="12" t="n">
        <f aca="false">sierpień!I35</f>
        <v>0</v>
      </c>
      <c r="I11" s="10" t="n">
        <f aca="false">sierpień!J35</f>
        <v>0</v>
      </c>
      <c r="J11" s="10" t="n">
        <f aca="false">sierpień!K35</f>
        <v>0</v>
      </c>
      <c r="K11" s="10" t="n">
        <f aca="false">sierpień!L35</f>
        <v>0</v>
      </c>
      <c r="L11" s="10" t="n">
        <f aca="false">sierpień!M35</f>
        <v>0</v>
      </c>
      <c r="M11" s="10" t="n">
        <f aca="false">sierpień!N35</f>
        <v>0</v>
      </c>
      <c r="N11" s="10" t="n">
        <f aca="false">sierpień!O35</f>
        <v>0</v>
      </c>
      <c r="O11" s="10" t="n">
        <f aca="false">sierpień!P35</f>
        <v>0</v>
      </c>
    </row>
    <row r="12" customFormat="false" ht="13.8" hidden="false" customHeight="false" outlineLevel="0" collapsed="false">
      <c r="A12" s="6"/>
      <c r="B12" s="10" t="s">
        <v>31</v>
      </c>
      <c r="C12" s="10" t="n">
        <f aca="false">G31</f>
        <v>0</v>
      </c>
      <c r="D12" s="11" t="e">
        <f aca="false">wrzesień!E35/L1</f>
        <v>#DIV/0!</v>
      </c>
      <c r="E12" s="12" t="n">
        <f aca="false">wrzesień!F35</f>
        <v>0</v>
      </c>
      <c r="F12" s="12" t="n">
        <f aca="false">wrzesień!G35</f>
        <v>0</v>
      </c>
      <c r="G12" s="12" t="n">
        <f aca="false">wrzesień!H35</f>
        <v>0</v>
      </c>
      <c r="H12" s="12" t="n">
        <f aca="false">wrzesień!I35</f>
        <v>0</v>
      </c>
      <c r="I12" s="10" t="n">
        <f aca="false">wrzesień!J35</f>
        <v>0</v>
      </c>
      <c r="J12" s="10" t="n">
        <f aca="false">wrzesień!K35</f>
        <v>0</v>
      </c>
      <c r="K12" s="10" t="n">
        <f aca="false">wrzesień!L35</f>
        <v>0</v>
      </c>
      <c r="L12" s="10" t="n">
        <f aca="false">wrzesień!M35</f>
        <v>0</v>
      </c>
      <c r="M12" s="10" t="n">
        <f aca="false">wrzesień!N35</f>
        <v>0</v>
      </c>
      <c r="N12" s="10" t="n">
        <f aca="false">wrzesień!O35</f>
        <v>0</v>
      </c>
      <c r="O12" s="10" t="n">
        <f aca="false">wrzesień!P35</f>
        <v>0</v>
      </c>
    </row>
    <row r="13" customFormat="false" ht="13.8" hidden="false" customHeight="false" outlineLevel="0" collapsed="false">
      <c r="A13" s="6"/>
      <c r="B13" s="10" t="s">
        <v>32</v>
      </c>
      <c r="C13" s="10" t="n">
        <f aca="false">G32</f>
        <v>0</v>
      </c>
      <c r="D13" s="11" t="e">
        <f aca="false">październik!E35/L1</f>
        <v>#DIV/0!</v>
      </c>
      <c r="E13" s="12" t="n">
        <f aca="false">październik!F35</f>
        <v>0</v>
      </c>
      <c r="F13" s="12" t="n">
        <f aca="false">październik!G35</f>
        <v>0</v>
      </c>
      <c r="G13" s="12" t="n">
        <f aca="false">październik!H35</f>
        <v>0</v>
      </c>
      <c r="H13" s="12" t="n">
        <f aca="false">październik!I35</f>
        <v>0</v>
      </c>
      <c r="I13" s="10" t="n">
        <f aca="false">październik!J35</f>
        <v>0</v>
      </c>
      <c r="J13" s="10" t="n">
        <f aca="false">październik!K35</f>
        <v>0</v>
      </c>
      <c r="K13" s="10" t="n">
        <f aca="false">październik!L35</f>
        <v>0</v>
      </c>
      <c r="L13" s="10" t="n">
        <f aca="false">październik!M35</f>
        <v>0</v>
      </c>
      <c r="M13" s="10" t="n">
        <f aca="false">październik!N35</f>
        <v>0</v>
      </c>
      <c r="N13" s="10" t="n">
        <f aca="false">październik!O35</f>
        <v>0</v>
      </c>
      <c r="O13" s="10" t="n">
        <f aca="false">październik!P35</f>
        <v>0</v>
      </c>
    </row>
    <row r="14" customFormat="false" ht="13.8" hidden="false" customHeight="false" outlineLevel="0" collapsed="false">
      <c r="A14" s="6"/>
      <c r="B14" s="10" t="s">
        <v>33</v>
      </c>
      <c r="C14" s="10" t="n">
        <f aca="false">G33</f>
        <v>0</v>
      </c>
      <c r="D14" s="11" t="e">
        <f aca="false">listopad!E35/L1</f>
        <v>#DIV/0!</v>
      </c>
      <c r="E14" s="12" t="n">
        <f aca="false">listopad!F35</f>
        <v>0</v>
      </c>
      <c r="F14" s="12" t="n">
        <f aca="false">listopad!G35</f>
        <v>0</v>
      </c>
      <c r="G14" s="12" t="n">
        <f aca="false">listopad!H35</f>
        <v>0</v>
      </c>
      <c r="H14" s="12" t="n">
        <f aca="false">listopad!I35</f>
        <v>0</v>
      </c>
      <c r="I14" s="10" t="n">
        <f aca="false">listopad!J35</f>
        <v>0</v>
      </c>
      <c r="J14" s="10" t="n">
        <f aca="false">listopad!K35</f>
        <v>0</v>
      </c>
      <c r="K14" s="10" t="n">
        <f aca="false">listopad!L35</f>
        <v>0</v>
      </c>
      <c r="L14" s="10" t="n">
        <f aca="false">listopad!M35</f>
        <v>0</v>
      </c>
      <c r="M14" s="10" t="n">
        <f aca="false">listopad!N35</f>
        <v>0</v>
      </c>
      <c r="N14" s="10" t="n">
        <f aca="false">listopad!O35</f>
        <v>0</v>
      </c>
      <c r="O14" s="10" t="n">
        <f aca="false">listopad!P35</f>
        <v>0</v>
      </c>
    </row>
    <row r="15" customFormat="false" ht="13.8" hidden="false" customHeight="false" outlineLevel="0" collapsed="false">
      <c r="A15" s="6"/>
      <c r="B15" s="10" t="s">
        <v>34</v>
      </c>
      <c r="C15" s="10" t="n">
        <f aca="false">G34</f>
        <v>0</v>
      </c>
      <c r="D15" s="13" t="e">
        <f aca="false">grudzień!E35/L1</f>
        <v>#DIV/0!</v>
      </c>
      <c r="E15" s="14" t="n">
        <f aca="false">grudzień!F35</f>
        <v>0</v>
      </c>
      <c r="F15" s="14" t="n">
        <f aca="false">grudzień!G35</f>
        <v>0</v>
      </c>
      <c r="G15" s="14" t="n">
        <f aca="false">grudzień!H35</f>
        <v>0</v>
      </c>
      <c r="H15" s="14" t="n">
        <f aca="false">grudzień!I35</f>
        <v>0</v>
      </c>
      <c r="I15" s="15" t="n">
        <f aca="false">grudzień!J35</f>
        <v>0</v>
      </c>
      <c r="J15" s="15" t="n">
        <f aca="false">grudzień!K35</f>
        <v>0</v>
      </c>
      <c r="K15" s="15" t="n">
        <f aca="false">grudzień!L35</f>
        <v>0</v>
      </c>
      <c r="L15" s="15" t="n">
        <f aca="false">grudzień!M35</f>
        <v>0</v>
      </c>
      <c r="M15" s="15" t="n">
        <f aca="false">grudzień!N35</f>
        <v>0</v>
      </c>
      <c r="N15" s="15" t="n">
        <f aca="false">grudzień!O35</f>
        <v>0</v>
      </c>
      <c r="O15" s="15" t="n">
        <f aca="false">grudzień!P35</f>
        <v>0</v>
      </c>
    </row>
    <row r="16" customFormat="false" ht="13.8" hidden="false" customHeight="false" outlineLevel="0" collapsed="false">
      <c r="A16" s="6"/>
      <c r="B16" s="10" t="s">
        <v>35</v>
      </c>
      <c r="C16" s="10" t="n">
        <f aca="false">SUM(C5:C15)</f>
        <v>0</v>
      </c>
      <c r="D16" s="16" t="e">
        <f aca="false">SUM(D4:D15)</f>
        <v>#DIV/0!</v>
      </c>
      <c r="E16" s="12" t="n">
        <f aca="false">SUM(E4:E15)</f>
        <v>0</v>
      </c>
      <c r="F16" s="12" t="n">
        <f aca="false">SUM(F4:F15)</f>
        <v>0</v>
      </c>
      <c r="G16" s="12" t="n">
        <f aca="false">SUM(G4:G15)</f>
        <v>0</v>
      </c>
      <c r="H16" s="12" t="n">
        <f aca="false">SUM(H4:H15)</f>
        <v>0</v>
      </c>
      <c r="I16" s="10" t="n">
        <f aca="false">SUM(I4:I15)</f>
        <v>20</v>
      </c>
      <c r="J16" s="10" t="n">
        <f aca="false">SUM(J4:J15)</f>
        <v>0</v>
      </c>
      <c r="K16" s="10" t="n">
        <f aca="false">SUM(K4:K15)</f>
        <v>0</v>
      </c>
      <c r="L16" s="10" t="n">
        <f aca="false">SUM(L4:L15)</f>
        <v>0</v>
      </c>
      <c r="M16" s="10" t="n">
        <f aca="false">SUM(M4:M15)</f>
        <v>0</v>
      </c>
      <c r="N16" s="10" t="n">
        <f aca="false">SUM(N4:N15)</f>
        <v>0</v>
      </c>
      <c r="O16" s="10" t="n">
        <f aca="false">SUM(O4:O15)</f>
        <v>0</v>
      </c>
    </row>
    <row r="17" customFormat="false" ht="21.2" hidden="false" customHeight="true" outlineLevel="0" collapsed="false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customFormat="false" ht="20.85" hidden="false" customHeight="true" outlineLevel="0" collapsed="false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customFormat="false" ht="45.95" hidden="false" customHeight="true" outlineLevel="0" collapsed="false">
      <c r="D19" s="18" t="s">
        <v>37</v>
      </c>
      <c r="E19" s="18"/>
      <c r="F19" s="19" t="n">
        <v>0.3125</v>
      </c>
      <c r="G19" s="19" t="n">
        <v>0.645833333333333</v>
      </c>
    </row>
    <row r="20" customFormat="false" ht="22.6" hidden="false" customHeight="true" outlineLevel="0" collapsed="false">
      <c r="D20" s="18" t="s">
        <v>38</v>
      </c>
      <c r="E20" s="18"/>
      <c r="F20" s="4" t="s">
        <v>39</v>
      </c>
      <c r="G20" s="4"/>
      <c r="H20" s="20"/>
      <c r="I20" s="20"/>
      <c r="J20" s="20"/>
      <c r="K20" s="20"/>
      <c r="L20" s="20"/>
    </row>
    <row r="21" customFormat="false" ht="22.6" hidden="false" customHeight="true" outlineLevel="0" collapsed="false">
      <c r="D21" s="20"/>
      <c r="E21" s="20"/>
      <c r="F21" s="20"/>
      <c r="G21" s="20"/>
      <c r="H21" s="20"/>
      <c r="I21" s="20"/>
      <c r="J21" s="20"/>
      <c r="K21" s="20"/>
      <c r="L21" s="20"/>
    </row>
    <row r="22" customFormat="false" ht="31.1" hidden="false" customHeight="true" outlineLevel="0" collapsed="false">
      <c r="C22" s="18" t="s">
        <v>40</v>
      </c>
      <c r="D22" s="18"/>
      <c r="E22" s="21" t="s">
        <v>41</v>
      </c>
      <c r="F22" s="21"/>
      <c r="G22" s="18" t="s">
        <v>42</v>
      </c>
      <c r="H22" s="18"/>
      <c r="I22" s="21" t="s">
        <v>43</v>
      </c>
      <c r="J22" s="21"/>
      <c r="K22" s="21"/>
      <c r="L22" s="21"/>
      <c r="N22" s="22" t="s">
        <v>44</v>
      </c>
      <c r="O22" s="23" t="n">
        <f aca="false">EASTERSUNDAY(A2)</f>
        <v>43933</v>
      </c>
    </row>
    <row r="23" customFormat="false" ht="28.45" hidden="false" customHeight="false" outlineLevel="0" collapsed="false">
      <c r="C23" s="9" t="s">
        <v>23</v>
      </c>
      <c r="D23" s="9"/>
      <c r="E23" s="24"/>
      <c r="F23" s="24"/>
      <c r="G23" s="4"/>
      <c r="H23" s="4"/>
      <c r="I23" s="24"/>
      <c r="J23" s="24"/>
      <c r="K23" s="24"/>
      <c r="L23" s="24"/>
      <c r="N23" s="25" t="s">
        <v>45</v>
      </c>
      <c r="O23" s="23" t="n">
        <f aca="false">O22+1</f>
        <v>43934</v>
      </c>
    </row>
    <row r="24" customFormat="false" ht="13.8" hidden="false" customHeight="false" outlineLevel="0" collapsed="false">
      <c r="C24" s="9" t="s">
        <v>24</v>
      </c>
      <c r="D24" s="9"/>
      <c r="E24" s="24"/>
      <c r="F24" s="24"/>
      <c r="G24" s="4"/>
      <c r="H24" s="4"/>
      <c r="I24" s="24"/>
      <c r="J24" s="24"/>
      <c r="K24" s="24"/>
      <c r="L24" s="24"/>
      <c r="N24" s="22" t="s">
        <v>46</v>
      </c>
      <c r="O24" s="23" t="n">
        <f aca="false">O22+60</f>
        <v>43993</v>
      </c>
    </row>
    <row r="25" customFormat="false" ht="13.8" hidden="false" customHeight="false" outlineLevel="0" collapsed="false">
      <c r="C25" s="9" t="s">
        <v>25</v>
      </c>
      <c r="D25" s="9"/>
      <c r="E25" s="24"/>
      <c r="F25" s="24"/>
      <c r="G25" s="4"/>
      <c r="H25" s="4"/>
      <c r="I25" s="24"/>
      <c r="J25" s="24"/>
      <c r="K25" s="24"/>
      <c r="L25" s="24"/>
    </row>
    <row r="26" customFormat="false" ht="13.8" hidden="false" customHeight="false" outlineLevel="0" collapsed="false">
      <c r="C26" s="9" t="s">
        <v>26</v>
      </c>
      <c r="D26" s="9"/>
      <c r="E26" s="24"/>
      <c r="F26" s="24"/>
      <c r="G26" s="4"/>
      <c r="H26" s="4"/>
      <c r="I26" s="24"/>
      <c r="J26" s="24"/>
      <c r="K26" s="24"/>
      <c r="L26" s="24"/>
    </row>
    <row r="27" customFormat="false" ht="13.8" hidden="false" customHeight="false" outlineLevel="0" collapsed="false">
      <c r="C27" s="9" t="s">
        <v>27</v>
      </c>
      <c r="D27" s="9"/>
      <c r="E27" s="24"/>
      <c r="F27" s="24"/>
      <c r="G27" s="4"/>
      <c r="H27" s="4"/>
      <c r="I27" s="24"/>
      <c r="J27" s="24"/>
      <c r="K27" s="24"/>
      <c r="L27" s="24"/>
    </row>
    <row r="28" customFormat="false" ht="13.8" hidden="false" customHeight="false" outlineLevel="0" collapsed="false">
      <c r="C28" s="9" t="s">
        <v>28</v>
      </c>
      <c r="D28" s="9"/>
      <c r="E28" s="24"/>
      <c r="F28" s="24"/>
      <c r="G28" s="4"/>
      <c r="H28" s="4"/>
      <c r="I28" s="24"/>
      <c r="J28" s="24"/>
      <c r="K28" s="24"/>
      <c r="L28" s="24"/>
    </row>
    <row r="29" customFormat="false" ht="13.8" hidden="false" customHeight="false" outlineLevel="0" collapsed="false">
      <c r="C29" s="9" t="s">
        <v>29</v>
      </c>
      <c r="D29" s="9"/>
      <c r="E29" s="24"/>
      <c r="F29" s="24"/>
      <c r="G29" s="4"/>
      <c r="H29" s="4"/>
      <c r="I29" s="24"/>
      <c r="J29" s="24"/>
      <c r="K29" s="24"/>
      <c r="L29" s="24"/>
    </row>
    <row r="30" customFormat="false" ht="13.8" hidden="false" customHeight="false" outlineLevel="0" collapsed="false">
      <c r="C30" s="9" t="s">
        <v>30</v>
      </c>
      <c r="D30" s="9"/>
      <c r="E30" s="24"/>
      <c r="F30" s="24"/>
      <c r="G30" s="4"/>
      <c r="H30" s="4"/>
      <c r="I30" s="24"/>
      <c r="J30" s="24"/>
      <c r="K30" s="24"/>
      <c r="L30" s="24"/>
    </row>
    <row r="31" customFormat="false" ht="13.8" hidden="false" customHeight="false" outlineLevel="0" collapsed="false">
      <c r="C31" s="9" t="s">
        <v>31</v>
      </c>
      <c r="D31" s="9"/>
      <c r="E31" s="24"/>
      <c r="F31" s="24"/>
      <c r="G31" s="4"/>
      <c r="H31" s="4"/>
      <c r="I31" s="24"/>
      <c r="J31" s="24"/>
      <c r="K31" s="24"/>
      <c r="L31" s="24"/>
      <c r="N31" s="0" t="s">
        <v>47</v>
      </c>
    </row>
    <row r="32" customFormat="false" ht="13.8" hidden="false" customHeight="false" outlineLevel="0" collapsed="false">
      <c r="C32" s="9" t="s">
        <v>32</v>
      </c>
      <c r="D32" s="9"/>
      <c r="E32" s="24"/>
      <c r="F32" s="24"/>
      <c r="G32" s="4"/>
      <c r="H32" s="4"/>
      <c r="I32" s="24"/>
      <c r="J32" s="24"/>
      <c r="K32" s="24"/>
      <c r="L32" s="24"/>
    </row>
    <row r="33" customFormat="false" ht="13.8" hidden="false" customHeight="false" outlineLevel="0" collapsed="false">
      <c r="C33" s="9" t="s">
        <v>33</v>
      </c>
      <c r="D33" s="9"/>
      <c r="E33" s="24"/>
      <c r="F33" s="24"/>
      <c r="G33" s="4"/>
      <c r="H33" s="4"/>
      <c r="I33" s="24"/>
      <c r="J33" s="24"/>
      <c r="K33" s="24"/>
      <c r="L33" s="24"/>
    </row>
    <row r="34" customFormat="false" ht="13.8" hidden="false" customHeight="false" outlineLevel="0" collapsed="false">
      <c r="C34" s="9" t="s">
        <v>34</v>
      </c>
      <c r="D34" s="9"/>
      <c r="E34" s="24"/>
      <c r="F34" s="24"/>
      <c r="G34" s="4"/>
      <c r="H34" s="4"/>
      <c r="I34" s="24"/>
      <c r="J34" s="24"/>
      <c r="K34" s="24"/>
      <c r="L34" s="24"/>
    </row>
    <row r="37" customFormat="false" ht="13.8" hidden="false" customHeight="false" outlineLevel="0" collapsed="false">
      <c r="A37" s="18" t="s">
        <v>48</v>
      </c>
      <c r="B37" s="18"/>
      <c r="C37" s="18"/>
      <c r="D37" s="18"/>
      <c r="E37" s="18"/>
      <c r="F37" s="18"/>
      <c r="G37" s="6"/>
      <c r="H37" s="6"/>
      <c r="I37" s="6"/>
      <c r="J37" s="6"/>
      <c r="K37" s="6"/>
    </row>
    <row r="38" customFormat="false" ht="13.8" hidden="false" customHeight="false" outlineLevel="0" collapsed="false">
      <c r="A38" s="18" t="s">
        <v>49</v>
      </c>
      <c r="B38" s="18"/>
      <c r="C38" s="18"/>
      <c r="D38" s="18"/>
      <c r="E38" s="18"/>
      <c r="F38" s="18"/>
      <c r="G38" s="6"/>
      <c r="H38" s="6"/>
      <c r="I38" s="6"/>
      <c r="J38" s="6"/>
      <c r="K38" s="6"/>
    </row>
  </sheetData>
  <sheetProtection sheet="true" password="c71f" objects="true" scenarios="true"/>
  <mergeCells count="69">
    <mergeCell ref="B1:C1"/>
    <mergeCell ref="D1:E1"/>
    <mergeCell ref="G1:H1"/>
    <mergeCell ref="M1:N1"/>
    <mergeCell ref="A2:A16"/>
    <mergeCell ref="B2:B3"/>
    <mergeCell ref="C2:C3"/>
    <mergeCell ref="E2:H2"/>
    <mergeCell ref="I2:O2"/>
    <mergeCell ref="A17:P17"/>
    <mergeCell ref="D19:E19"/>
    <mergeCell ref="D20:E20"/>
    <mergeCell ref="F20:G20"/>
    <mergeCell ref="C22:D22"/>
    <mergeCell ref="E22:F22"/>
    <mergeCell ref="G22:H22"/>
    <mergeCell ref="I22:L22"/>
    <mergeCell ref="C23:D23"/>
    <mergeCell ref="E23:F23"/>
    <mergeCell ref="G23:H23"/>
    <mergeCell ref="I23:L23"/>
    <mergeCell ref="C24:D24"/>
    <mergeCell ref="E24:F24"/>
    <mergeCell ref="G24:H24"/>
    <mergeCell ref="I24:L24"/>
    <mergeCell ref="C25:D25"/>
    <mergeCell ref="E25:F25"/>
    <mergeCell ref="G25:H25"/>
    <mergeCell ref="I25:L25"/>
    <mergeCell ref="C26:D26"/>
    <mergeCell ref="E26:F26"/>
    <mergeCell ref="G26:H26"/>
    <mergeCell ref="I26:L26"/>
    <mergeCell ref="C27:D27"/>
    <mergeCell ref="E27:F27"/>
    <mergeCell ref="G27:H27"/>
    <mergeCell ref="I27:L27"/>
    <mergeCell ref="C28:D28"/>
    <mergeCell ref="E28:F28"/>
    <mergeCell ref="G28:H28"/>
    <mergeCell ref="I28:L28"/>
    <mergeCell ref="C29:D29"/>
    <mergeCell ref="E29:F29"/>
    <mergeCell ref="G29:H29"/>
    <mergeCell ref="I29:L29"/>
    <mergeCell ref="C30:D30"/>
    <mergeCell ref="E30:F30"/>
    <mergeCell ref="G30:H30"/>
    <mergeCell ref="I30:L30"/>
    <mergeCell ref="C31:D31"/>
    <mergeCell ref="E31:F31"/>
    <mergeCell ref="G31:H31"/>
    <mergeCell ref="I31:L31"/>
    <mergeCell ref="C32:D32"/>
    <mergeCell ref="E32:F32"/>
    <mergeCell ref="G32:H32"/>
    <mergeCell ref="I32:L32"/>
    <mergeCell ref="C33:D33"/>
    <mergeCell ref="E33:F33"/>
    <mergeCell ref="G33:H33"/>
    <mergeCell ref="I33:L33"/>
    <mergeCell ref="C34:D34"/>
    <mergeCell ref="E34:F34"/>
    <mergeCell ref="G34:H34"/>
    <mergeCell ref="I34:L34"/>
    <mergeCell ref="A37:F37"/>
    <mergeCell ref="G37:K37"/>
    <mergeCell ref="A38:F38"/>
    <mergeCell ref="G38:K38"/>
  </mergeCells>
  <printOptions headings="false" gridLines="false" gridLinesSet="true" horizontalCentered="false" verticalCentered="false"/>
  <pageMargins left="0.236111111111111" right="0.236111111111111" top="0.49375" bottom="0.580555555555555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Roman,Normalny"&amp;12Jagiełły 1a,46-200 Kluczbork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/>
  <cols>
    <col collapsed="false" hidden="false" max="1" min="1" style="0" width="8.10204081632653"/>
    <col collapsed="false" hidden="false" max="2" min="2" style="0" width="13.2295918367347"/>
    <col collapsed="false" hidden="false" max="3" min="3" style="0" width="9.44897959183673"/>
    <col collapsed="false" hidden="false" max="5" min="5" style="0" width="10.3928571428571"/>
    <col collapsed="false" hidden="false" max="11" min="6" style="0" width="8.10204081632653"/>
    <col collapsed="false" hidden="false" max="12" min="12" style="0" width="10.2602040816327"/>
    <col collapsed="false" hidden="false" max="16" min="13" style="0" width="8.10204081632653"/>
    <col collapsed="false" hidden="false" max="17" min="17" style="0" width="19.5714285714286"/>
    <col collapsed="false" hidden="false" max="1025" min="18" style="0" width="8.10204081632653"/>
  </cols>
  <sheetData>
    <row r="1" customFormat="false" ht="30.05" hidden="false" customHeight="true" outlineLevel="0" collapsed="false">
      <c r="A1" s="26" t="s">
        <v>0</v>
      </c>
      <c r="B1" s="27" t="n">
        <f aca="false">Podsumowanie!A2</f>
        <v>2020</v>
      </c>
      <c r="C1" s="27"/>
      <c r="D1" s="26" t="s">
        <v>40</v>
      </c>
      <c r="E1" s="27" t="s">
        <v>50</v>
      </c>
      <c r="F1" s="27"/>
      <c r="G1" s="26" t="s">
        <v>1</v>
      </c>
      <c r="H1" s="26"/>
      <c r="I1" s="27" t="n">
        <f aca="false">Podsumowanie!D1</f>
        <v>0</v>
      </c>
      <c r="J1" s="27"/>
      <c r="K1" s="27"/>
      <c r="L1" s="26" t="s">
        <v>2</v>
      </c>
      <c r="M1" s="27" t="n">
        <f aca="false">Podsumowanie!G1</f>
        <v>0</v>
      </c>
      <c r="N1" s="27"/>
      <c r="O1" s="26" t="s">
        <v>51</v>
      </c>
      <c r="P1" s="26"/>
      <c r="Q1" s="28"/>
    </row>
    <row r="2" customFormat="false" ht="30.05" hidden="false" customHeight="true" outlineLevel="0" collapsed="false">
      <c r="A2" s="26" t="s">
        <v>52</v>
      </c>
      <c r="B2" s="26"/>
      <c r="C2" s="26" t="s">
        <v>8</v>
      </c>
      <c r="D2" s="26"/>
      <c r="E2" s="26"/>
      <c r="F2" s="26" t="s">
        <v>9</v>
      </c>
      <c r="G2" s="26"/>
      <c r="H2" s="26"/>
      <c r="I2" s="26"/>
      <c r="J2" s="26" t="s">
        <v>53</v>
      </c>
      <c r="K2" s="26"/>
      <c r="L2" s="26"/>
      <c r="M2" s="26"/>
      <c r="N2" s="26"/>
      <c r="O2" s="26"/>
      <c r="P2" s="26"/>
      <c r="Q2" s="26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9" t="s">
        <v>13</v>
      </c>
      <c r="H3" s="26" t="s">
        <v>14</v>
      </c>
      <c r="I3" s="26" t="s">
        <v>15</v>
      </c>
      <c r="J3" s="26" t="s">
        <v>16</v>
      </c>
      <c r="K3" s="26" t="s">
        <v>17</v>
      </c>
      <c r="L3" s="26" t="s">
        <v>18</v>
      </c>
      <c r="M3" s="26" t="s">
        <v>19</v>
      </c>
      <c r="N3" s="26" t="s">
        <v>20</v>
      </c>
      <c r="O3" s="26" t="s">
        <v>21</v>
      </c>
      <c r="P3" s="28" t="s">
        <v>22</v>
      </c>
      <c r="Q3" s="26"/>
    </row>
    <row r="4" customFormat="false" ht="13.8" hidden="false" customHeight="false" outlineLevel="0" collapsed="false">
      <c r="A4" s="27" t="n">
        <v>1</v>
      </c>
      <c r="B4" s="30" t="n">
        <f aca="false">DATE($B$1,IF($E$1="styczeń",1),A4)</f>
        <v>43831</v>
      </c>
      <c r="C4" s="31" t="s">
        <v>60</v>
      </c>
      <c r="D4" s="31" t="s">
        <v>60</v>
      </c>
      <c r="E4" s="32" t="n">
        <f aca="false">IF(C4=Podsumowanie!$F$19,D4-C4,SUM(F4:I4))</f>
        <v>0</v>
      </c>
      <c r="F4" s="33"/>
      <c r="G4" s="33"/>
      <c r="H4" s="33"/>
      <c r="I4" s="33"/>
      <c r="J4" s="28"/>
      <c r="K4" s="28"/>
      <c r="L4" s="28"/>
      <c r="M4" s="28"/>
      <c r="N4" s="28"/>
      <c r="O4" s="28"/>
      <c r="P4" s="28"/>
      <c r="Q4" s="28"/>
    </row>
    <row r="5" customFormat="false" ht="13.8" hidden="false" customHeight="false" outlineLevel="0" collapsed="false">
      <c r="A5" s="34" t="n">
        <v>2</v>
      </c>
      <c r="B5" s="30" t="n">
        <f aca="false">DATE($B$1,IF($E$1="styczeń",1),A5)</f>
        <v>43832</v>
      </c>
      <c r="C5" s="35" t="n">
        <f aca="false">IF(O5=1,"L4",IF(N5=1,"Op",IF(M5=1,"Ub",IF(L5=1,"Uok",IF(K5=1,"Uwż",IF(J5=1,"Uw",IF(P5=1,$P$3,IF(WEEKDAY(B5)=7,"W5",IF(WEEKDAY(B5)=1,"W5",Podsumowanie!F19)))))))))</f>
        <v>0.3125</v>
      </c>
      <c r="D5" s="35" t="n">
        <f aca="false">IF(O5=1,"L4",IF(N5=1,"Op",IF(M5=1,"Ub",IF(L5=1,"Uok",IF(K5=1,"Uwż",IF(J5=1,"Uw",IF(P5=1,$P$3,IF(WEEKDAY(B5)=7,"W5",IF(WEEKDAY(B5)=1,"W5",Podsumowanie!G19+F5+G5+H5+I5)))))))))</f>
        <v>0.645833333333333</v>
      </c>
      <c r="E5" s="32" t="n">
        <f aca="false">IF(C5=Podsumowanie!$F$19,D5-C5,SUM(F5:I5))</f>
        <v>0.333333333333333</v>
      </c>
      <c r="F5" s="33"/>
      <c r="G5" s="33"/>
      <c r="H5" s="33"/>
      <c r="I5" s="33"/>
      <c r="J5" s="28"/>
      <c r="K5" s="28"/>
      <c r="L5" s="28"/>
      <c r="M5" s="28"/>
      <c r="N5" s="28"/>
      <c r="O5" s="28"/>
      <c r="P5" s="28"/>
      <c r="Q5" s="28"/>
    </row>
    <row r="6" customFormat="false" ht="13.8" hidden="false" customHeight="false" outlineLevel="0" collapsed="false">
      <c r="A6" s="27" t="n">
        <v>3</v>
      </c>
      <c r="B6" s="30" t="n">
        <f aca="false">DATE($B$1,IF($E$1="styczeń",1),A6)</f>
        <v>43833</v>
      </c>
      <c r="C6" s="35" t="n">
        <f aca="false">IF(O6=1,"L4",IF(N6=1,"Op",IF(M6=1,"Ub",IF(L6=1,"Uok",IF(K6=1,"Uwż",IF(J6=1,"Uw",IF(P6=1,$P$3,IF (WEEKDAY(B4)=7,"DWŚ",IF(WEEKDAY(B6)=7,"W5",IF(WEEKDAY(B6)=1,"W5",Podsumowanie!F19))))))))))</f>
        <v>0.3125</v>
      </c>
      <c r="D6" s="35" t="n">
        <f aca="false">IF(O6=1,"L4",IF(N6=1,"Op",IF(M6=1,"Ub",IF(L6=1,"Uok",IF(K6=1,"Uwż",IF(J6=1,"Uw",IF(P6=1,$P$3,IF (WEEKDAY(B4)=7,"DWŚ",IF(WEEKDAY(B6)=7,"W5",IF(WEEKDAY(B6)=1,"W5",Podsumowanie!G19++F6+G6+H6+I6))))))))))</f>
        <v>0.645833333333333</v>
      </c>
      <c r="E6" s="32" t="n">
        <f aca="false">IF(C6=Podsumowanie!$F$19,D6-C6,SUM(F6:I6))</f>
        <v>0.333333333333333</v>
      </c>
      <c r="F6" s="33"/>
      <c r="G6" s="33"/>
      <c r="H6" s="33"/>
      <c r="I6" s="33"/>
      <c r="J6" s="28"/>
      <c r="K6" s="28"/>
      <c r="L6" s="28"/>
      <c r="M6" s="28"/>
      <c r="N6" s="28"/>
      <c r="O6" s="28"/>
      <c r="P6" s="28"/>
      <c r="Q6" s="28"/>
    </row>
    <row r="7" customFormat="false" ht="13.8" hidden="false" customHeight="false" outlineLevel="0" collapsed="false">
      <c r="A7" s="34" t="n">
        <v>4</v>
      </c>
      <c r="B7" s="30" t="n">
        <f aca="false">DATE($B$1,IF($E$1="styczeń",1),A7)</f>
        <v>43834</v>
      </c>
      <c r="C7" s="35" t="str">
        <f aca="false">IF(O7=1,"L4",IF(N7=1,"Op",IF(M7=1,"Ub",IF(L7=1,"Uok",IF(K7=1,"Uwż",IF(J7=1,"Uw",IF(P7=1,$P$3,IF(WEEKDAY(B7)=7,"W5",IF(WEEKDAY(B7)=1,"W5",Podsumowanie!F19)))))))))</f>
        <v>W5</v>
      </c>
      <c r="D7" s="35" t="str">
        <f aca="false">IF(O7=1,"L4",IF(N7=1,"Op",IF(M7=1,"Ub",IF(L7=1,"Uok",IF(K7=1,"Uwż",IF(J7=1,"Uw",IF(P7=1,$P$3,IF(WEEKDAY(B7)=7,"W5",IF(WEEKDAY(B7)=1,"W5",Podsumowanie!G19+F7+G7+H7+I7)))))))))</f>
        <v>W5</v>
      </c>
      <c r="E7" s="32" t="n">
        <f aca="false">IF(C7=Podsumowanie!$F$19,D7-C7,SUM(F7:I7))</f>
        <v>0</v>
      </c>
      <c r="F7" s="33"/>
      <c r="G7" s="33"/>
      <c r="H7" s="33"/>
      <c r="I7" s="33"/>
      <c r="J7" s="28"/>
      <c r="K7" s="28"/>
      <c r="L7" s="28"/>
      <c r="M7" s="28"/>
      <c r="N7" s="28"/>
      <c r="O7" s="28"/>
      <c r="P7" s="28"/>
      <c r="Q7" s="28"/>
    </row>
    <row r="8" customFormat="false" ht="13.8" hidden="false" customHeight="false" outlineLevel="0" collapsed="false">
      <c r="A8" s="27" t="n">
        <v>5</v>
      </c>
      <c r="B8" s="30" t="n">
        <f aca="false">DATE($B$1,IF($E$1="styczeń",1),A8)</f>
        <v>43835</v>
      </c>
      <c r="C8" s="35" t="str">
        <f aca="false">IF(O8=1,"L4",IF(N8=1,"Op",IF(M8=1,"Ub",IF(L8=1,"Uok",IF(K8=1,"Uwż",IF(J8=1,"Uw",IF(P8=1,$P$3,IF (WEEKDAY(B9)=7,"DWŚ",IF(WEEKDAY(B8)=7,"W5",IF(WEEKDAY(B8)=1,"W5",Podsumowanie!F19))))))))))</f>
        <v>W5</v>
      </c>
      <c r="D8" s="35" t="str">
        <f aca="false">IF(O8=1,"L4",IF(N8=1,"Op",IF(M8=1,"Ub",IF(L8=1,"Uok",IF(K8=1,"Uwż",IF(J8=1,"Uw",IF(P8=1,$P$3,IF (WEEKDAY(B9)=7,"DWŚ" ,IF(WEEKDAY(B8)=7,"W5",IF(WEEKDAY(B8)=1,"W5",Podsumowanie!G19+F8+G8+H8+I8))))))))))</f>
        <v>W5</v>
      </c>
      <c r="E8" s="32" t="n">
        <f aca="false">IF(C8=Podsumowanie!$F$19,D8-C8,SUM(F8:I8))</f>
        <v>0</v>
      </c>
      <c r="F8" s="33"/>
      <c r="G8" s="33"/>
      <c r="H8" s="33"/>
      <c r="I8" s="33"/>
      <c r="J8" s="28"/>
      <c r="K8" s="28"/>
      <c r="L8" s="28"/>
      <c r="M8" s="28"/>
      <c r="N8" s="28"/>
      <c r="O8" s="28"/>
      <c r="P8" s="28"/>
      <c r="Q8" s="28"/>
    </row>
    <row r="9" customFormat="false" ht="13.8" hidden="false" customHeight="false" outlineLevel="0" collapsed="false">
      <c r="A9" s="34" t="n">
        <v>6</v>
      </c>
      <c r="B9" s="30" t="n">
        <f aca="false">DATE($B$1,IF($E$1="styczeń",1),A9)</f>
        <v>43836</v>
      </c>
      <c r="C9" s="31" t="s">
        <v>60</v>
      </c>
      <c r="D9" s="31" t="s">
        <v>60</v>
      </c>
      <c r="E9" s="32" t="n">
        <f aca="false">IF(C9=Podsumowanie!$F$19,D9-C9,SUM(F9:I9))</f>
        <v>0</v>
      </c>
      <c r="F9" s="33"/>
      <c r="G9" s="33"/>
      <c r="H9" s="33"/>
      <c r="I9" s="33"/>
      <c r="J9" s="28"/>
      <c r="K9" s="28"/>
      <c r="L9" s="28"/>
      <c r="M9" s="28"/>
      <c r="N9" s="28"/>
      <c r="O9" s="28"/>
      <c r="P9" s="28"/>
      <c r="Q9" s="28"/>
    </row>
    <row r="10" customFormat="false" ht="13.8" hidden="false" customHeight="false" outlineLevel="0" collapsed="false">
      <c r="A10" s="27" t="n">
        <v>7</v>
      </c>
      <c r="B10" s="30" t="n">
        <f aca="false">DATE($B$1,IF($E$1="styczeń",1),A10)</f>
        <v>43837</v>
      </c>
      <c r="C10" s="35" t="n">
        <f aca="false">IF(O10=1,"L4",IF(N10=1,"Op",IF(M10=1,"Ub",IF(L10=1,"Uok",IF(K10=1,"Uwż",IF(J10=1,"Uw",IF(P10=1,$P$3,IF(WEEKDAY(B10)=7,"W5",IF(WEEKDAY(B10)=1,"W5",Podsumowanie!$F$19)))))))))</f>
        <v>0.3125</v>
      </c>
      <c r="D10" s="35" t="n">
        <f aca="false">IF(O10=1,"L4",IF(N10=1,"Op",IF(M10=1,"Ub",IF(L10=1,"Uok",IF(K10=1,"Uwż",IF(J10=1,"Uw",IF(P10=1,$P$3,IF(WEEKDAY(B10)=7,"W5",IF(WEEKDAY(B10)=1,"W5",Podsumowanie!$G$19+F10+G10+H10+I10)))))))))</f>
        <v>0.645833333333333</v>
      </c>
      <c r="E10" s="32" t="n">
        <f aca="false">IF(C10=Podsumowanie!$F$19,D10-C10,SUM(F10:I10))</f>
        <v>0.333333333333333</v>
      </c>
      <c r="F10" s="33"/>
      <c r="G10" s="33"/>
      <c r="H10" s="33"/>
      <c r="I10" s="33"/>
      <c r="J10" s="28"/>
      <c r="K10" s="28"/>
      <c r="L10" s="28"/>
      <c r="M10" s="28"/>
      <c r="N10" s="28"/>
      <c r="O10" s="28"/>
      <c r="P10" s="28"/>
      <c r="Q10" s="28"/>
    </row>
    <row r="11" customFormat="false" ht="13.8" hidden="false" customHeight="false" outlineLevel="0" collapsed="false">
      <c r="A11" s="34" t="n">
        <v>8</v>
      </c>
      <c r="B11" s="30" t="n">
        <f aca="false">DATE($B$1,IF($E$1="styczeń",1),A11)</f>
        <v>43838</v>
      </c>
      <c r="C11" s="35" t="n">
        <f aca="false">IF(O11=1,"L4",IF(N11=1,"Op",IF(M11=1,"Ub",IF(L11=1,"Uok",IF(K11=1,"Uwż",IF(J11=1,"Uw",IF(P11=1,$P$3,IF(WEEKDAY(B11)=7,"W5",IF(WEEKDAY(B11)=1,"W5",Podsumowanie!$F$19)))))))))</f>
        <v>0.3125</v>
      </c>
      <c r="D11" s="35" t="n">
        <f aca="false">IF(O11=1,"L4",IF(N11=1,"Op",IF(M11=1,"Ub",IF(L11=1,"Uok",IF(K11=1,"Uwż",IF(J11=1,"Uw",IF(P11=1,$P$3,IF(WEEKDAY(B11)=7,"W5",IF(WEEKDAY(B11)=1,"W5",Podsumowanie!$G$19+F11+G11+H11+I11)))))))))</f>
        <v>0.645833333333333</v>
      </c>
      <c r="E11" s="32" t="n">
        <f aca="false">IF(C11=Podsumowanie!$F$19,D11-C11,SUM(F11:I11))</f>
        <v>0.333333333333333</v>
      </c>
      <c r="F11" s="33"/>
      <c r="G11" s="33"/>
      <c r="H11" s="33"/>
      <c r="I11" s="33"/>
      <c r="J11" s="28"/>
      <c r="K11" s="28"/>
      <c r="L11" s="28"/>
      <c r="M11" s="28"/>
      <c r="N11" s="28"/>
      <c r="O11" s="28"/>
      <c r="P11" s="28"/>
      <c r="Q11" s="28"/>
    </row>
    <row r="12" customFormat="false" ht="13.8" hidden="false" customHeight="false" outlineLevel="0" collapsed="false">
      <c r="A12" s="27" t="n">
        <v>9</v>
      </c>
      <c r="B12" s="30" t="n">
        <f aca="false">DATE($B$1,IF($E$1="styczeń",1),A12)</f>
        <v>43839</v>
      </c>
      <c r="C12" s="35" t="n">
        <f aca="false">IF(O12=1,"L4",IF(N12=1,"Op",IF(M12=1,"Ub",IF(L12=1,"Uok",IF(K12=1,"Uwż",IF(J12=1,"Uw",IF(P12=1,$P$3,IF(WEEKDAY(B12)=7,"W5",IF(WEEKDAY(B12)=1,"W5",Podsumowanie!$F$19)))))))))</f>
        <v>0.3125</v>
      </c>
      <c r="D12" s="35" t="n">
        <f aca="false">IF(O12=1,"L4",IF(N12=1,"Op",IF(M12=1,"Ub",IF(L12=1,"Uok",IF(K12=1,"Uwż",IF(J12=1,"Uw",IF(P12=1,$P$3,IF(WEEKDAY(B12)=7,"W5",IF(WEEKDAY(B12)=1,"W5",Podsumowanie!$G$19+F12+G12+H12+I12)))))))))</f>
        <v>0.645833333333333</v>
      </c>
      <c r="E12" s="32" t="n">
        <f aca="false">IF(C12=Podsumowanie!$F$19,D12-C12,SUM(F12:I12))</f>
        <v>0.333333333333333</v>
      </c>
      <c r="F12" s="33"/>
      <c r="G12" s="33"/>
      <c r="H12" s="33"/>
      <c r="I12" s="33"/>
      <c r="J12" s="28"/>
      <c r="K12" s="28"/>
      <c r="L12" s="28"/>
      <c r="M12" s="28"/>
      <c r="N12" s="28"/>
      <c r="O12" s="28"/>
      <c r="P12" s="28"/>
      <c r="Q12" s="28"/>
    </row>
    <row r="13" customFormat="false" ht="13.8" hidden="false" customHeight="false" outlineLevel="0" collapsed="false">
      <c r="A13" s="34" t="n">
        <v>10</v>
      </c>
      <c r="B13" s="30" t="n">
        <f aca="false">DATE($B$1,IF($E$1="styczeń",1),A13)</f>
        <v>43840</v>
      </c>
      <c r="C13" s="35" t="n">
        <f aca="false">IF(O13=1,"L4",IF(N13=1,"Op",IF(M13=1,"Ub",IF(L13=1,"Uok",IF(K13=1,"Uwż",IF(J13=1,"Uw",IF(P13=1,$P$3,IF(WEEKDAY(B13)=7,"W5",IF(WEEKDAY(B13)=1,"W5",Podsumowanie!$F$19)))))))))</f>
        <v>0.3125</v>
      </c>
      <c r="D13" s="35" t="n">
        <f aca="false">IF(O13=1,"L4",IF(N13=1,"Op",IF(M13=1,"Ub",IF(L13=1,"Uok",IF(K13=1,"Uwż",IF(J13=1,"Uw",IF(P13=1,$P$3,IF(WEEKDAY(B13)=7,"W5",IF(WEEKDAY(B13)=1,"W5",Podsumowanie!$G$19+F13+G13+H13+I13)))))))))</f>
        <v>0.645833333333333</v>
      </c>
      <c r="E13" s="32" t="n">
        <f aca="false">IF(C13=Podsumowanie!$F$19,D13-C13,SUM(F13:I13))</f>
        <v>0.333333333333333</v>
      </c>
      <c r="F13" s="33"/>
      <c r="G13" s="33"/>
      <c r="H13" s="33"/>
      <c r="I13" s="33"/>
      <c r="J13" s="28"/>
      <c r="K13" s="28"/>
      <c r="L13" s="28"/>
      <c r="M13" s="28"/>
      <c r="N13" s="28"/>
      <c r="O13" s="28"/>
      <c r="P13" s="28"/>
      <c r="Q13" s="28"/>
    </row>
    <row r="14" customFormat="false" ht="13.8" hidden="false" customHeight="false" outlineLevel="0" collapsed="false">
      <c r="A14" s="27" t="n">
        <v>11</v>
      </c>
      <c r="B14" s="30" t="n">
        <f aca="false">DATE($B$1,IF($E$1="styczeń",1),A14)</f>
        <v>43841</v>
      </c>
      <c r="C14" s="35" t="str">
        <f aca="false">IF(O14=1,"L4",IF(N14=1,"Op",IF(M14=1,"Ub",IF(L14=1,"Uok",IF(K14=1,"Uwż",IF(J14=1,"Uw",IF(P14=1,$P$3,IF(WEEKDAY(B14)=7,"W5",IF(WEEKDAY(B14)=1,"W5",Podsumowanie!$F$19)))))))))</f>
        <v>W5</v>
      </c>
      <c r="D14" s="35" t="str">
        <f aca="false">IF(O14=1,"L4",IF(N14=1,"Op",IF(M14=1,"Ub",IF(L14=1,"Uok",IF(K14=1,"Uwż",IF(J14=1,"Uw",IF(P14=1,$P$3,IF(WEEKDAY(B14)=7,"W5",IF(WEEKDAY(B14)=1,"W5",Podsumowanie!$G$19+F14+G14+H14+I14)))))))))</f>
        <v>W5</v>
      </c>
      <c r="E14" s="32" t="n">
        <f aca="false">IF(C14=Podsumowanie!$F$19,D14-C14,SUM(F14:I14))</f>
        <v>0</v>
      </c>
      <c r="F14" s="33"/>
      <c r="G14" s="33"/>
      <c r="H14" s="33"/>
      <c r="I14" s="33"/>
      <c r="J14" s="28"/>
      <c r="K14" s="28"/>
      <c r="L14" s="28"/>
      <c r="M14" s="28"/>
      <c r="N14" s="28"/>
      <c r="O14" s="28"/>
      <c r="P14" s="28"/>
      <c r="Q14" s="28"/>
    </row>
    <row r="15" customFormat="false" ht="13.8" hidden="false" customHeight="false" outlineLevel="0" collapsed="false">
      <c r="A15" s="34" t="n">
        <v>12</v>
      </c>
      <c r="B15" s="30" t="n">
        <f aca="false">DATE($B$1,IF($E$1="styczeń",1),A15)</f>
        <v>43842</v>
      </c>
      <c r="C15" s="35" t="str">
        <f aca="false">IF(O15=1,"L4",IF(N15=1,"Op",IF(M15=1,"Ub",IF(L15=1,"Uok",IF(K15=1,"Uwż",IF(J15=1,"Uw",IF(P15=1,$P$3,IF(WEEKDAY(B15)=7,"W5",IF(WEEKDAY(B15)=1,"W5",Podsumowanie!$F$19)))))))))</f>
        <v>W5</v>
      </c>
      <c r="D15" s="35" t="str">
        <f aca="false">IF(O15=1,"L4",IF(N15=1,"Op",IF(M15=1,"Ub",IF(L15=1,"Uok",IF(K15=1,"Uwż",IF(J15=1,"Uw",IF(P15=1,$P$3,IF(WEEKDAY(B15)=7,"W5",IF(WEEKDAY(B15)=1,"W5",Podsumowanie!$G$19+F15+G15+H15+I15)))))))))</f>
        <v>W5</v>
      </c>
      <c r="E15" s="32" t="n">
        <f aca="false">IF(C15=Podsumowanie!$F$19,D15-C15,SUM(F15:I15))</f>
        <v>0</v>
      </c>
      <c r="F15" s="33"/>
      <c r="G15" s="33"/>
      <c r="H15" s="33"/>
      <c r="I15" s="33"/>
      <c r="J15" s="28"/>
      <c r="K15" s="28"/>
      <c r="L15" s="28"/>
      <c r="M15" s="28"/>
      <c r="N15" s="28"/>
      <c r="O15" s="28"/>
      <c r="P15" s="28"/>
      <c r="Q15" s="28"/>
    </row>
    <row r="16" customFormat="false" ht="13.8" hidden="false" customHeight="false" outlineLevel="0" collapsed="false">
      <c r="A16" s="27" t="n">
        <v>13</v>
      </c>
      <c r="B16" s="30" t="n">
        <f aca="false">DATE($B$1,IF($E$1="styczeń",1),A16)</f>
        <v>43843</v>
      </c>
      <c r="C16" s="35" t="n">
        <f aca="false">IF(O16=1,"L4",IF(N16=1,"Op",IF(M16=1,"Ub",IF(L16=1,"Uok",IF(K16=1,"Uwż",IF(J16=1,"Uw",IF(P16=1,$P$3,IF(WEEKDAY(B16)=7,"W5",IF(WEEKDAY(B16)=1,"W5",Podsumowanie!$F$19)))))))))</f>
        <v>0.3125</v>
      </c>
      <c r="D16" s="35" t="n">
        <f aca="false">IF(O16=1,"L4",IF(N16=1,"Op",IF(M16=1,"Ub",IF(L16=1,"Uok",IF(K16=1,"Uwż",IF(J16=1,"Uw",IF(P16=1,$P$3,IF(WEEKDAY(B16)=7,"W5",IF(WEEKDAY(B16)=1,"W5",Podsumowanie!$G$19+F16+G16+H16+I16)))))))))</f>
        <v>0.645833333333333</v>
      </c>
      <c r="E16" s="32" t="n">
        <f aca="false">IF(C16=Podsumowanie!$F$19,D16-C16,SUM(F16:I16))</f>
        <v>0.333333333333333</v>
      </c>
      <c r="F16" s="33"/>
      <c r="G16" s="33"/>
      <c r="H16" s="33"/>
      <c r="I16" s="33"/>
      <c r="J16" s="28"/>
      <c r="K16" s="28"/>
      <c r="L16" s="28"/>
      <c r="M16" s="28"/>
      <c r="N16" s="28"/>
      <c r="O16" s="28"/>
      <c r="P16" s="28"/>
      <c r="Q16" s="28"/>
    </row>
    <row r="17" customFormat="false" ht="13.8" hidden="false" customHeight="false" outlineLevel="0" collapsed="false">
      <c r="A17" s="34" t="n">
        <v>14</v>
      </c>
      <c r="B17" s="30" t="n">
        <f aca="false">DATE($B$1,IF($E$1="styczeń",1),A17)</f>
        <v>43844</v>
      </c>
      <c r="C17" s="35" t="n">
        <f aca="false">IF(O17=1,"L4",IF(N17=1,"Op",IF(M17=1,"Ub",IF(L17=1,"Uok",IF(K17=1,"Uwż",IF(J17=1,"Uw",IF(P17=1,$P$3,IF(WEEKDAY(B17)=7,"W5",IF(WEEKDAY(B17)=1,"W5",Podsumowanie!$F$19)))))))))</f>
        <v>0.3125</v>
      </c>
      <c r="D17" s="35" t="n">
        <f aca="false">IF(O17=1,"L4",IF(N17=1,"Op",IF(M17=1,"Ub",IF(L17=1,"Uok",IF(K17=1,"Uwż",IF(J17=1,"Uw",IF(P17=1,$P$3,IF(WEEKDAY(B17)=7,"W5",IF(WEEKDAY(B17)=1,"W5",Podsumowanie!$G$19+F17+G17+H17+I17)))))))))</f>
        <v>0.645833333333333</v>
      </c>
      <c r="E17" s="32" t="n">
        <f aca="false">IF(C17=Podsumowanie!$F$19,D17-C17,SUM(F17:I17))</f>
        <v>0.333333333333333</v>
      </c>
      <c r="F17" s="33"/>
      <c r="G17" s="33"/>
      <c r="H17" s="33"/>
      <c r="I17" s="33"/>
      <c r="J17" s="28"/>
      <c r="K17" s="28"/>
      <c r="L17" s="28"/>
      <c r="M17" s="28"/>
      <c r="N17" s="28"/>
      <c r="O17" s="28"/>
      <c r="P17" s="28"/>
      <c r="Q17" s="28"/>
    </row>
    <row r="18" customFormat="false" ht="13.8" hidden="false" customHeight="false" outlineLevel="0" collapsed="false">
      <c r="A18" s="27" t="n">
        <v>15</v>
      </c>
      <c r="B18" s="30" t="n">
        <f aca="false">DATE($B$1,IF($E$1="styczeń",1),A18)</f>
        <v>43845</v>
      </c>
      <c r="C18" s="35" t="n">
        <f aca="false">IF(O18=1,"L4",IF(N18=1,"Op",IF(M18=1,"Ub",IF(L18=1,"Uok",IF(K18=1,"Uwż",IF(J18=1,"Uw",IF(P18=1,$P$3,IF(WEEKDAY(B18)=7,"W5",IF(WEEKDAY(B18)=1,"W5",Podsumowanie!$F$19)))))))))</f>
        <v>0.3125</v>
      </c>
      <c r="D18" s="35" t="n">
        <f aca="false">IF(O18=1,"L4",IF(N18=1,"Op",IF(M18=1,"Ub",IF(L18=1,"Uok",IF(K18=1,"Uwż",IF(J18=1,"Uw",IF(P18=1,$P$3,IF(WEEKDAY(B18)=7,"W5",IF(WEEKDAY(B18)=1,"W5",Podsumowanie!$G$19+F18+G18+H18+I18)))))))))</f>
        <v>0.645833333333333</v>
      </c>
      <c r="E18" s="32" t="n">
        <f aca="false">IF(C18=Podsumowanie!$F$19,D18-C18,SUM(F18:I18))</f>
        <v>0.333333333333333</v>
      </c>
      <c r="F18" s="33"/>
      <c r="G18" s="33"/>
      <c r="H18" s="33"/>
      <c r="I18" s="33"/>
      <c r="J18" s="28"/>
      <c r="K18" s="28"/>
      <c r="L18" s="28"/>
      <c r="M18" s="28"/>
      <c r="N18" s="28"/>
      <c r="O18" s="28"/>
      <c r="P18" s="28"/>
      <c r="Q18" s="28"/>
    </row>
    <row r="19" customFormat="false" ht="13.8" hidden="false" customHeight="false" outlineLevel="0" collapsed="false">
      <c r="A19" s="34" t="n">
        <v>16</v>
      </c>
      <c r="B19" s="30" t="n">
        <f aca="false">DATE($B$1,IF($E$1="styczeń",1),A19)</f>
        <v>43846</v>
      </c>
      <c r="C19" s="35" t="n">
        <f aca="false">IF(O19=1,"L4",IF(N19=1,"Op",IF(M19=1,"Ub",IF(L19=1,"Uok",IF(K19=1,"Uwż",IF(J19=1,"Uw",IF(P19=1,$P$3,IF(WEEKDAY(B19)=7,"W5",IF(WEEKDAY(B19)=1,"W5",Podsumowanie!$F$19)))))))))</f>
        <v>0.3125</v>
      </c>
      <c r="D19" s="35" t="n">
        <f aca="false">IF(O19=1,"L4",IF(N19=1,"Op",IF(M19=1,"Ub",IF(L19=1,"Uok",IF(K19=1,"Uwż",IF(J19=1,"Uw",IF(P19=1,$P$3,IF(WEEKDAY(B19)=7,"W5",IF(WEEKDAY(B19)=1,"W5",Podsumowanie!$G$19+F19+G19+H19+I19)))))))))</f>
        <v>0.645833333333333</v>
      </c>
      <c r="E19" s="32" t="n">
        <f aca="false">IF(C19=Podsumowanie!$F$19,D19-C19,SUM(F19:I19))</f>
        <v>0.333333333333333</v>
      </c>
      <c r="F19" s="33"/>
      <c r="G19" s="33"/>
      <c r="H19" s="33"/>
      <c r="I19" s="33"/>
      <c r="J19" s="28"/>
      <c r="K19" s="28"/>
      <c r="L19" s="28"/>
      <c r="M19" s="28"/>
      <c r="N19" s="28"/>
      <c r="O19" s="28"/>
      <c r="P19" s="28"/>
      <c r="Q19" s="28"/>
    </row>
    <row r="20" customFormat="false" ht="13.8" hidden="false" customHeight="false" outlineLevel="0" collapsed="false">
      <c r="A20" s="27" t="n">
        <v>17</v>
      </c>
      <c r="B20" s="30" t="n">
        <f aca="false">DATE($B$1,IF($E$1="styczeń",1),A20)</f>
        <v>43847</v>
      </c>
      <c r="C20" s="35" t="n">
        <f aca="false">IF(O20=1,"L4",IF(N20=1,"Op",IF(M20=1,"Ub",IF(L20=1,"Uok",IF(K20=1,"Uwż",IF(J20=1,"Uw",IF(P20=1,$P$3,IF(WEEKDAY(B20)=7,"W5",IF(WEEKDAY(B20)=1,"W5",Podsumowanie!$F$19)))))))))</f>
        <v>0.3125</v>
      </c>
      <c r="D20" s="35" t="n">
        <f aca="false">IF(O20=1,"L4",IF(N20=1,"Op",IF(M20=1,"Ub",IF(L20=1,"Uok",IF(K20=1,"Uwż",IF(J20=1,"Uw",IF(P20=1,$P$3,IF(WEEKDAY(B20)=7,"W5",IF(WEEKDAY(B20)=1,"W5",Podsumowanie!$G$19+F20+G20+H20+I20)))))))))</f>
        <v>0.645833333333333</v>
      </c>
      <c r="E20" s="32" t="n">
        <f aca="false">IF(C20=Podsumowanie!$F$19,D20-C20,SUM(F20:I20))</f>
        <v>0.333333333333333</v>
      </c>
      <c r="F20" s="33"/>
      <c r="G20" s="33"/>
      <c r="H20" s="33"/>
      <c r="I20" s="33"/>
      <c r="J20" s="28"/>
      <c r="K20" s="28"/>
      <c r="L20" s="28"/>
      <c r="M20" s="28"/>
      <c r="N20" s="28"/>
      <c r="O20" s="28"/>
      <c r="P20" s="28"/>
      <c r="Q20" s="28"/>
    </row>
    <row r="21" customFormat="false" ht="13.8" hidden="false" customHeight="false" outlineLevel="0" collapsed="false">
      <c r="A21" s="34" t="n">
        <v>18</v>
      </c>
      <c r="B21" s="30" t="n">
        <f aca="false">DATE($B$1,IF($E$1="styczeń",1),A21)</f>
        <v>43848</v>
      </c>
      <c r="C21" s="35" t="str">
        <f aca="false">IF(O21=1,"L4",IF(N21=1,"Op",IF(M21=1,"Ub",IF(L21=1,"Uok",IF(K21=1,"Uwż",IF(J21=1,"Uw",IF(P21=1,$P$3,IF(WEEKDAY(B21)=7,"W5",IF(WEEKDAY(B21)=1,"W5",Podsumowanie!$F$19)))))))))</f>
        <v>W5</v>
      </c>
      <c r="D21" s="35" t="str">
        <f aca="false">IF(O21=1,"L4",IF(N21=1,"Op",IF(M21=1,"Ub",IF(L21=1,"Uok",IF(K21=1,"Uwż",IF(J21=1,"Uw",IF(P21=1,$P$3,IF(WEEKDAY(B21)=7,"W5",IF(WEEKDAY(B21)=1,"W5",Podsumowanie!$G$19+F21+G21+H21+I21)))))))))</f>
        <v>W5</v>
      </c>
      <c r="E21" s="32" t="n">
        <f aca="false">IF(C21=Podsumowanie!$F$19,D21-C21,SUM(F21:I21))</f>
        <v>0</v>
      </c>
      <c r="F21" s="33"/>
      <c r="G21" s="33"/>
      <c r="H21" s="33"/>
      <c r="I21" s="33"/>
      <c r="J21" s="28"/>
      <c r="K21" s="28"/>
      <c r="L21" s="28"/>
      <c r="M21" s="28"/>
      <c r="N21" s="28"/>
      <c r="O21" s="28"/>
      <c r="P21" s="28"/>
      <c r="Q21" s="28"/>
    </row>
    <row r="22" customFormat="false" ht="13.8" hidden="false" customHeight="false" outlineLevel="0" collapsed="false">
      <c r="A22" s="27" t="n">
        <v>19</v>
      </c>
      <c r="B22" s="30" t="n">
        <f aca="false">DATE($B$1,IF($E$1="styczeń",1),A22)</f>
        <v>43849</v>
      </c>
      <c r="C22" s="35" t="str">
        <f aca="false">IF(O22=1,"L4",IF(N22=1,"Op",IF(M22=1,"Ub",IF(L22=1,"Uok",IF(K22=1,"Uwż",IF(J22=1,"Uw",IF(P22=1,$P$3,IF(WEEKDAY(B22)=7,"W5",IF(WEEKDAY(B22)=1,"W5",Podsumowanie!$F$19)))))))))</f>
        <v>W5</v>
      </c>
      <c r="D22" s="35" t="str">
        <f aca="false">IF(O22=1,"L4",IF(N22=1,"Op",IF(M22=1,"Ub",IF(L22=1,"Uok",IF(K22=1,"Uwż",IF(J22=1,"Uw",IF(P22=1,$P$3,IF(WEEKDAY(B22)=7,"W5",IF(WEEKDAY(B22)=1,"W5",Podsumowanie!$G$19+F22+G22+H22+I22)))))))))</f>
        <v>W5</v>
      </c>
      <c r="E22" s="32" t="n">
        <f aca="false">IF(C22=Podsumowanie!$F$19,D22-C22,SUM(F22:I22))</f>
        <v>0</v>
      </c>
      <c r="F22" s="33"/>
      <c r="G22" s="33"/>
      <c r="H22" s="33"/>
      <c r="I22" s="33"/>
      <c r="J22" s="28"/>
      <c r="K22" s="28"/>
      <c r="L22" s="28"/>
      <c r="M22" s="28"/>
      <c r="N22" s="28"/>
      <c r="O22" s="28"/>
      <c r="P22" s="28"/>
      <c r="Q22" s="28"/>
    </row>
    <row r="23" customFormat="false" ht="13.8" hidden="false" customHeight="false" outlineLevel="0" collapsed="false">
      <c r="A23" s="34" t="n">
        <v>20</v>
      </c>
      <c r="B23" s="30" t="n">
        <f aca="false">DATE($B$1,IF($E$1="styczeń",1),A23)</f>
        <v>43850</v>
      </c>
      <c r="C23" s="35" t="n">
        <f aca="false">IF(O23=1,"L4",IF(N23=1,"Op",IF(M23=1,"Ub",IF(L23=1,"Uok",IF(K23=1,"Uwż",IF(J23=1,"Uw",IF(P23=1,$P$3,IF(WEEKDAY(B23)=7,"W5",IF(WEEKDAY(B23)=1,"W5",Podsumowanie!$F$19)))))))))</f>
        <v>0.3125</v>
      </c>
      <c r="D23" s="35" t="n">
        <f aca="false">IF(O23=1,"L4",IF(N23=1,"Op",IF(M23=1,"Ub",IF(L23=1,"Uok",IF(K23=1,"Uwż",IF(J23=1,"Uw",IF(P23=1,$P$3,IF(WEEKDAY(B23)=7,"W5",IF(WEEKDAY(B23)=1,"W5",Podsumowanie!$G$19+F23+G23+H23+I23)))))))))</f>
        <v>0.645833333333333</v>
      </c>
      <c r="E23" s="32" t="n">
        <f aca="false">IF(C23=Podsumowanie!$F$19,D23-C23,SUM(F23:I23))</f>
        <v>0.333333333333333</v>
      </c>
      <c r="F23" s="33"/>
      <c r="G23" s="33"/>
      <c r="H23" s="33"/>
      <c r="I23" s="33"/>
      <c r="J23" s="28"/>
      <c r="K23" s="28"/>
      <c r="L23" s="28"/>
      <c r="M23" s="28"/>
      <c r="N23" s="28"/>
      <c r="O23" s="28"/>
      <c r="P23" s="28"/>
      <c r="Q23" s="28"/>
    </row>
    <row r="24" customFormat="false" ht="13.8" hidden="false" customHeight="false" outlineLevel="0" collapsed="false">
      <c r="A24" s="27" t="n">
        <v>21</v>
      </c>
      <c r="B24" s="30" t="n">
        <f aca="false">DATE($B$1,IF($E$1="styczeń",1),A24)</f>
        <v>43851</v>
      </c>
      <c r="C24" s="35" t="n">
        <f aca="false">IF(O24=1,"L4",IF(N24=1,"Op",IF(M24=1,"Ub",IF(L24=1,"Uok",IF(K24=1,"Uwż",IF(J24=1,"Uw",IF(P24=1,$P$3,IF(WEEKDAY(B24)=7,"W5",IF(WEEKDAY(B24)=1,"W5",Podsumowanie!$F$19)))))))))</f>
        <v>0.3125</v>
      </c>
      <c r="D24" s="35" t="n">
        <f aca="false">IF(O24=1,"L4",IF(N24=1,"Op",IF(M24=1,"Ub",IF(L24=1,"Uok",IF(K24=1,"Uwż",IF(J24=1,"Uw",IF(P24=1,$P$3,IF(WEEKDAY(B24)=7,"W5",IF(WEEKDAY(B24)=1,"W5",Podsumowanie!$G$19+F24+G24+H24+I24)))))))))</f>
        <v>0.645833333333333</v>
      </c>
      <c r="E24" s="32" t="n">
        <f aca="false">IF(C24=Podsumowanie!$F$19,D24-C24,SUM(F24:I24))</f>
        <v>0.333333333333333</v>
      </c>
      <c r="F24" s="33"/>
      <c r="G24" s="33"/>
      <c r="H24" s="33"/>
      <c r="I24" s="33"/>
      <c r="J24" s="28"/>
      <c r="K24" s="28"/>
      <c r="L24" s="28"/>
      <c r="M24" s="28"/>
      <c r="N24" s="28"/>
      <c r="O24" s="28"/>
      <c r="P24" s="28"/>
      <c r="Q24" s="28"/>
    </row>
    <row r="25" customFormat="false" ht="13.8" hidden="false" customHeight="false" outlineLevel="0" collapsed="false">
      <c r="A25" s="34" t="n">
        <v>22</v>
      </c>
      <c r="B25" s="30" t="n">
        <f aca="false">DATE($B$1,IF($E$1="styczeń",1),A25)</f>
        <v>43852</v>
      </c>
      <c r="C25" s="35" t="n">
        <f aca="false">IF(O25=1,"L4",IF(N25=1,"Op",IF(M25=1,"Ub",IF(L25=1,"Uok",IF(K25=1,"Uwż",IF(J25=1,"Uw",IF(P25=1,$P$3,IF(WEEKDAY(B25)=7,"W5",IF(WEEKDAY(B25)=1,"W5",Podsumowanie!$F$19)))))))))</f>
        <v>0.3125</v>
      </c>
      <c r="D25" s="35" t="n">
        <f aca="false">IF(O25=1,"L4",IF(N25=1,"Op",IF(M25=1,"Ub",IF(L25=1,"Uok",IF(K25=1,"Uwż",IF(J25=1,"Uw",IF(P25=1,$P$3,IF(WEEKDAY(B25)=7,"W5",IF(WEEKDAY(B25)=1,"W5",Podsumowanie!$G$19+F25+G25+H25+I25)))))))))</f>
        <v>0.645833333333333</v>
      </c>
      <c r="E25" s="32" t="n">
        <f aca="false">IF(C25=Podsumowanie!$F$19,D25-C25,SUM(F25:I25))</f>
        <v>0.333333333333333</v>
      </c>
      <c r="F25" s="33"/>
      <c r="G25" s="33"/>
      <c r="H25" s="33"/>
      <c r="I25" s="33"/>
      <c r="J25" s="28"/>
      <c r="K25" s="28"/>
      <c r="L25" s="28"/>
      <c r="M25" s="28"/>
      <c r="N25" s="28"/>
      <c r="O25" s="28"/>
      <c r="P25" s="28"/>
      <c r="Q25" s="28"/>
    </row>
    <row r="26" customFormat="false" ht="13.8" hidden="false" customHeight="false" outlineLevel="0" collapsed="false">
      <c r="A26" s="27" t="n">
        <v>23</v>
      </c>
      <c r="B26" s="30" t="n">
        <f aca="false">DATE($B$1,IF($E$1="styczeń",1),A26)</f>
        <v>43853</v>
      </c>
      <c r="C26" s="35" t="n">
        <f aca="false">IF(O26=1,"L4",IF(N26=1,"Op",IF(M26=1,"Ub",IF(L26=1,"Uok",IF(K26=1,"Uwż",IF(J26=1,"Uw",IF(P26=1,$P$3,IF(WEEKDAY(B26)=7,"W5",IF(WEEKDAY(B26)=1,"W5",Podsumowanie!$F$19)))))))))</f>
        <v>0.3125</v>
      </c>
      <c r="D26" s="35" t="n">
        <f aca="false">IF(O26=1,"L4",IF(N26=1,"Op",IF(M26=1,"Ub",IF(L26=1,"Uok",IF(K26=1,"Uwż",IF(J26=1,"Uw",IF(P26=1,$P$3,IF(WEEKDAY(B26)=7,"W5",IF(WEEKDAY(B26)=1,"W5",Podsumowanie!$G$19+F26+G26+H26+I26)))))))))</f>
        <v>0.645833333333333</v>
      </c>
      <c r="E26" s="32" t="n">
        <f aca="false">IF(C26=Podsumowanie!$F$19,D26-C26,SUM(F26:I26))</f>
        <v>0.333333333333333</v>
      </c>
      <c r="F26" s="33"/>
      <c r="G26" s="33"/>
      <c r="H26" s="33"/>
      <c r="I26" s="33"/>
      <c r="J26" s="28"/>
      <c r="K26" s="28"/>
      <c r="L26" s="28"/>
      <c r="M26" s="28"/>
      <c r="N26" s="28"/>
      <c r="O26" s="28"/>
      <c r="P26" s="28"/>
      <c r="Q26" s="28"/>
    </row>
    <row r="27" customFormat="false" ht="13.8" hidden="false" customHeight="false" outlineLevel="0" collapsed="false">
      <c r="A27" s="34" t="n">
        <v>24</v>
      </c>
      <c r="B27" s="30" t="n">
        <f aca="false">DATE($B$1,IF($E$1="styczeń",1),A27)</f>
        <v>43854</v>
      </c>
      <c r="C27" s="35" t="n">
        <f aca="false">IF(O27=1,"L4",IF(N27=1,"Op",IF(M27=1,"Ub",IF(L27=1,"Uok",IF(K27=1,"Uwż",IF(J27=1,"Uw",IF(P27=1,$P$3,IF(WEEKDAY(B27)=7,"W5",IF(WEEKDAY(B27)=1,"W5",Podsumowanie!$F$19)))))))))</f>
        <v>0.3125</v>
      </c>
      <c r="D27" s="35" t="n">
        <f aca="false">IF(O27=1,"L4",IF(N27=1,"Op",IF(M27=1,"Ub",IF(L27=1,"Uok",IF(K27=1,"Uwż",IF(J27=1,"Uw",IF(P27=1,$P$3,IF(WEEKDAY(B27)=7,"W5",IF(WEEKDAY(B27)=1,"W5",Podsumowanie!$G$19+F27+G27+H27+I27)))))))))</f>
        <v>0.645833333333333</v>
      </c>
      <c r="E27" s="32" t="n">
        <f aca="false">IF(C27=Podsumowanie!$F$19,D27-C27,SUM(F27:I27))</f>
        <v>0.333333333333333</v>
      </c>
      <c r="F27" s="33"/>
      <c r="G27" s="33"/>
      <c r="H27" s="33"/>
      <c r="I27" s="33"/>
      <c r="J27" s="28"/>
      <c r="K27" s="28"/>
      <c r="L27" s="28"/>
      <c r="M27" s="28"/>
      <c r="N27" s="28"/>
      <c r="O27" s="28"/>
      <c r="P27" s="28"/>
      <c r="Q27" s="28"/>
    </row>
    <row r="28" customFormat="false" ht="13.8" hidden="false" customHeight="false" outlineLevel="0" collapsed="false">
      <c r="A28" s="27" t="n">
        <v>25</v>
      </c>
      <c r="B28" s="30" t="n">
        <f aca="false">DATE($B$1,IF($E$1="styczeń",1),A28)</f>
        <v>43855</v>
      </c>
      <c r="C28" s="35" t="str">
        <f aca="false">IF(O28=1,"L4",IF(N28=1,"Op",IF(M28=1,"Ub",IF(L28=1,"Uok",IF(K28=1,"Uwż",IF(J28=1,"Uw",IF(P28=1,$P$3,IF(WEEKDAY(B28)=7,"W5",IF(WEEKDAY(B28)=1,"W5",Podsumowanie!$F$19)))))))))</f>
        <v>W5</v>
      </c>
      <c r="D28" s="35" t="str">
        <f aca="false">IF(O28=1,"L4",IF(N28=1,"Op",IF(M28=1,"Ub",IF(L28=1,"Uok",IF(K28=1,"Uwż",IF(J28=1,"Uw",IF(P28=1,$P$3,IF(WEEKDAY(B28)=7,"W5",IF(WEEKDAY(B28)=1,"W5",Podsumowanie!$G$19+F28+G28+H28+I28)))))))))</f>
        <v>W5</v>
      </c>
      <c r="E28" s="32" t="n">
        <f aca="false">IF(C28=Podsumowanie!$F$19,D28-C28,SUM(F28:I28))</f>
        <v>0</v>
      </c>
      <c r="F28" s="33"/>
      <c r="G28" s="33"/>
      <c r="H28" s="33"/>
      <c r="I28" s="33"/>
      <c r="J28" s="28"/>
      <c r="K28" s="28"/>
      <c r="L28" s="28"/>
      <c r="M28" s="28"/>
      <c r="N28" s="28"/>
      <c r="O28" s="28"/>
      <c r="P28" s="28"/>
      <c r="Q28" s="28"/>
    </row>
    <row r="29" customFormat="false" ht="13.8" hidden="false" customHeight="false" outlineLevel="0" collapsed="false">
      <c r="A29" s="34" t="n">
        <v>26</v>
      </c>
      <c r="B29" s="30" t="n">
        <f aca="false">DATE($B$1,IF($E$1="styczeń",1),A29)</f>
        <v>43856</v>
      </c>
      <c r="C29" s="35" t="str">
        <f aca="false">IF(O29=1,"L4",IF(N29=1,"Op",IF(M29=1,"Ub",IF(L29=1,"Uok",IF(K29=1,"Uwż",IF(J29=1,"Uw",IF(P29=1,$P$3,IF(WEEKDAY(B29)=7,"W5",IF(WEEKDAY(B29)=1,"W5",Podsumowanie!$F$19)))))))))</f>
        <v>W5</v>
      </c>
      <c r="D29" s="35" t="str">
        <f aca="false">IF(O29=1,"L4",IF(N29=1,"Op",IF(M29=1,"Ub",IF(L29=1,"Uok",IF(K29=1,"Uwż",IF(J29=1,"Uw",IF(P29=1,$P$3,IF(WEEKDAY(B29)=7,"W5",IF(WEEKDAY(B29)=1,"W5",Podsumowanie!$G$19+F29+G29+H29+I29)))))))))</f>
        <v>W5</v>
      </c>
      <c r="E29" s="32" t="n">
        <f aca="false">IF(C29=Podsumowanie!$F$19,D29-C29,SUM(F29:I29))</f>
        <v>0</v>
      </c>
      <c r="F29" s="33"/>
      <c r="G29" s="33"/>
      <c r="H29" s="33"/>
      <c r="I29" s="33"/>
      <c r="J29" s="28"/>
      <c r="K29" s="28"/>
      <c r="L29" s="28"/>
      <c r="M29" s="28"/>
      <c r="N29" s="28"/>
      <c r="O29" s="28"/>
      <c r="P29" s="28"/>
      <c r="Q29" s="28"/>
    </row>
    <row r="30" customFormat="false" ht="13.8" hidden="false" customHeight="false" outlineLevel="0" collapsed="false">
      <c r="A30" s="27" t="n">
        <v>27</v>
      </c>
      <c r="B30" s="30" t="n">
        <f aca="false">DATE($B$1,IF($E$1="styczeń",1),A30)</f>
        <v>43857</v>
      </c>
      <c r="C30" s="35" t="n">
        <f aca="false">IF(O30=1,"L4",IF(N30=1,"Op",IF(M30=1,"Ub",IF(L30=1,"Uok",IF(K30=1,"Uwż",IF(J30=1,"Uw",IF(P30=1,$P$3,IF(WEEKDAY(B30)=7,"W5",IF(WEEKDAY(B30)=1,"W5",Podsumowanie!$F$19)))))))))</f>
        <v>0.3125</v>
      </c>
      <c r="D30" s="35" t="n">
        <f aca="false">IF(O30=1,"L4",IF(N30=1,"Op",IF(M30=1,"Ub",IF(L30=1,"Uok",IF(K30=1,"Uwż",IF(J30=1,"Uw",IF(P30=1,$P$3,IF(WEEKDAY(B30)=7,"W5",IF(WEEKDAY(B30)=1,"W5",Podsumowanie!$G$19+F30+G30+H30+I30)))))))))</f>
        <v>0.645833333333333</v>
      </c>
      <c r="E30" s="32" t="n">
        <f aca="false">IF(C30=Podsumowanie!$F$19,D30-C30,SUM(F30:I30))</f>
        <v>0.333333333333333</v>
      </c>
      <c r="F30" s="33"/>
      <c r="G30" s="33"/>
      <c r="H30" s="33"/>
      <c r="I30" s="33"/>
      <c r="J30" s="28"/>
      <c r="K30" s="28"/>
      <c r="L30" s="28"/>
      <c r="M30" s="28"/>
      <c r="N30" s="28"/>
      <c r="O30" s="28"/>
      <c r="P30" s="28"/>
      <c r="Q30" s="28"/>
    </row>
    <row r="31" customFormat="false" ht="13.8" hidden="false" customHeight="false" outlineLevel="0" collapsed="false">
      <c r="A31" s="34" t="n">
        <v>28</v>
      </c>
      <c r="B31" s="30" t="n">
        <f aca="false">DATE($B$1,IF($E$1="styczeń",1),A31)</f>
        <v>43858</v>
      </c>
      <c r="C31" s="35" t="n">
        <f aca="false">IF(O31=1,"L4",IF(N31=1,"Op",IF(M31=1,"Ub",IF(L31=1,"Uok",IF(K31=1,"Uwż",IF(J31=1,"Uw",IF(P31=1,$P$3,IF(WEEKDAY(B31)=7,"W5",IF(WEEKDAY(B31)=1,"W5",Podsumowanie!$F$19)))))))))</f>
        <v>0.3125</v>
      </c>
      <c r="D31" s="35" t="n">
        <f aca="false">IF(O31=1,"L4",IF(N31=1,"Op",IF(M31=1,"Ub",IF(L31=1,"Uok",IF(K31=1,"Uwż",IF(J31=1,"Uw",IF(P31=1,$P$3,IF(WEEKDAY(B31)=7,"W5",IF(WEEKDAY(B31)=1,"W5",Podsumowanie!$G$19+F31+G31+H31+I31)))))))))</f>
        <v>0.645833333333333</v>
      </c>
      <c r="E31" s="32" t="n">
        <f aca="false">IF(C31=Podsumowanie!$F$19,D31-C31,SUM(F31:I31))</f>
        <v>0.333333333333333</v>
      </c>
      <c r="F31" s="33"/>
      <c r="G31" s="33"/>
      <c r="H31" s="33"/>
      <c r="I31" s="33"/>
      <c r="J31" s="28"/>
      <c r="K31" s="28"/>
      <c r="L31" s="28"/>
      <c r="M31" s="28"/>
      <c r="N31" s="28"/>
      <c r="O31" s="28"/>
      <c r="P31" s="28"/>
      <c r="Q31" s="28"/>
    </row>
    <row r="32" customFormat="false" ht="13.8" hidden="false" customHeight="false" outlineLevel="0" collapsed="false">
      <c r="A32" s="27" t="n">
        <v>29</v>
      </c>
      <c r="B32" s="30" t="n">
        <f aca="false">DATE($B$1,IF($E$1="styczeń",1),A32)</f>
        <v>43859</v>
      </c>
      <c r="C32" s="35" t="n">
        <f aca="false">IF(O32=1,"L4",IF(N32=1,"Op",IF(M32=1,"Ub",IF(L32=1,"Uok",IF(K32=1,"Uwż",IF(J32=1,"Uw",IF(P32=1,$P$3,IF(WEEKDAY(B32)=7,"W5",IF(WEEKDAY(B32)=1,"W5",Podsumowanie!$F$19)))))))))</f>
        <v>0.3125</v>
      </c>
      <c r="D32" s="35" t="n">
        <f aca="false">IF(O32=1,"L4",IF(N32=1,"Op",IF(M32=1,"Ub",IF(L32=1,"Uok",IF(K32=1,"Uwż",IF(J32=1,"Uw",IF(P32=1,$P$3,IF(WEEKDAY(B32)=7,"W5",IF(WEEKDAY(B32)=1,"W5",Podsumowanie!$G$19+F32+G32+H32+I32)))))))))</f>
        <v>0.645833333333333</v>
      </c>
      <c r="E32" s="32" t="n">
        <f aca="false">IF(C32=Podsumowanie!$F$19,D32-C32,SUM(F32:I32))</f>
        <v>0.333333333333333</v>
      </c>
      <c r="F32" s="33"/>
      <c r="G32" s="33"/>
      <c r="H32" s="33"/>
      <c r="I32" s="33"/>
      <c r="J32" s="28"/>
      <c r="K32" s="28"/>
      <c r="L32" s="28"/>
      <c r="M32" s="28"/>
      <c r="N32" s="28"/>
      <c r="O32" s="28"/>
      <c r="P32" s="28"/>
      <c r="Q32" s="28"/>
    </row>
    <row r="33" customFormat="false" ht="13.8" hidden="false" customHeight="false" outlineLevel="0" collapsed="false">
      <c r="A33" s="34" t="n">
        <v>30</v>
      </c>
      <c r="B33" s="30" t="n">
        <f aca="false">DATE($B$1,IF($E$1="styczeń",1),A33)</f>
        <v>43860</v>
      </c>
      <c r="C33" s="35" t="n">
        <f aca="false">IF(O33=1,"L4",IF(N33=1,"Op",IF(M33=1,"Ub",IF(L33=1,"Uok",IF(K33=1,"Uwż",IF(J33=1,"Uw",IF(P33=1,$P$3,IF(WEEKDAY(B33)=7,"W5",IF(WEEKDAY(B33)=1,"W5",Podsumowanie!$F$19)))))))))</f>
        <v>0.3125</v>
      </c>
      <c r="D33" s="35" t="n">
        <f aca="false">IF(O33=1,"L4",IF(N33=1,"Op",IF(M33=1,"Ub",IF(L33=1,"Uok",IF(K33=1,"Uwż",IF(J33=1,"Uw",IF(P33=1,$P$3,IF(WEEKDAY(B33)=7,"W5",IF(WEEKDAY(B33)=1,"W5",Podsumowanie!$G$19+F33+G33+H33+I33)))))))))</f>
        <v>0.645833333333333</v>
      </c>
      <c r="E33" s="32" t="n">
        <f aca="false">IF(C33=Podsumowanie!$F$19,D33-C33,SUM(F33:I33))</f>
        <v>0.333333333333333</v>
      </c>
      <c r="F33" s="33"/>
      <c r="G33" s="33"/>
      <c r="H33" s="33"/>
      <c r="I33" s="33"/>
      <c r="J33" s="28"/>
      <c r="K33" s="28"/>
      <c r="L33" s="28"/>
      <c r="M33" s="28"/>
      <c r="N33" s="28"/>
      <c r="O33" s="28"/>
      <c r="P33" s="28"/>
      <c r="Q33" s="28"/>
    </row>
    <row r="34" customFormat="false" ht="13.8" hidden="false" customHeight="false" outlineLevel="0" collapsed="false">
      <c r="A34" s="36" t="n">
        <v>31</v>
      </c>
      <c r="B34" s="30" t="n">
        <f aca="false">DATE($B$1,IF($E$1="styczeń",1),A34)</f>
        <v>43861</v>
      </c>
      <c r="C34" s="35" t="n">
        <f aca="false">IF(O34=1,"L4",IF(N34=1,"Op",IF(M34=1,"Ub",IF(L34=1,"Uok",IF(K34=1,"Uwż",IF(J34=1,"Uw",IF(P34=1,$P$3,IF(WEEKDAY(B34)=7,"W5",IF(WEEKDAY(B34)=1,"W5",Podsumowanie!$F$19)))))))))</f>
        <v>0.3125</v>
      </c>
      <c r="D34" s="35" t="n">
        <f aca="false">IF(O34=1,"L4",IF(N34=1,"Op",IF(M34=1,"Ub",IF(L34=1,"Uok",IF(K34=1,"Uwż",IF(J34=1,"Uw",IF(P34=1,$P$3,IF(WEEKDAY(B34)=7,"W5",IF(WEEKDAY(B34)=1,"W5",Podsumowanie!$G$19+F34+G34+H34+I34)))))))))</f>
        <v>0.645833333333333</v>
      </c>
      <c r="E34" s="32" t="n">
        <f aca="false">IF(C34=Podsumowanie!$F$19,D34-C34,SUM(F34:I34))</f>
        <v>0.333333333333333</v>
      </c>
      <c r="F34" s="37"/>
      <c r="G34" s="37"/>
      <c r="H34" s="37"/>
      <c r="I34" s="37"/>
      <c r="J34" s="38"/>
      <c r="K34" s="38"/>
      <c r="L34" s="38"/>
      <c r="M34" s="38"/>
      <c r="N34" s="38"/>
      <c r="O34" s="38"/>
      <c r="P34" s="38"/>
      <c r="Q34" s="39"/>
    </row>
    <row r="35" customFormat="false" ht="13.8" hidden="false" customHeight="false" outlineLevel="0" collapsed="false">
      <c r="A35" s="40"/>
      <c r="B35" s="41"/>
      <c r="C35" s="42"/>
      <c r="D35" s="43" t="s">
        <v>61</v>
      </c>
      <c r="E35" s="44" t="n">
        <f aca="false">SUM(E4:E34)</f>
        <v>7</v>
      </c>
      <c r="F35" s="44" t="n">
        <f aca="false">SUM(F4:F34)</f>
        <v>0</v>
      </c>
      <c r="G35" s="44" t="n">
        <f aca="false">SUM(G4:G34)</f>
        <v>0</v>
      </c>
      <c r="H35" s="44" t="n">
        <f aca="false">SUM(H4:H34)</f>
        <v>0</v>
      </c>
      <c r="I35" s="44" t="n">
        <f aca="false">SUM(I4:I34)</f>
        <v>0</v>
      </c>
      <c r="J35" s="45" t="n">
        <f aca="false">SUM(J4:J34)</f>
        <v>0</v>
      </c>
      <c r="K35" s="45" t="n">
        <f aca="false">SUM(K4:K34)</f>
        <v>0</v>
      </c>
      <c r="L35" s="45" t="n">
        <f aca="false">SUM(L4:L34)</f>
        <v>0</v>
      </c>
      <c r="M35" s="45" t="n">
        <f aca="false">SUM(M4:M34)</f>
        <v>0</v>
      </c>
      <c r="N35" s="45" t="n">
        <f aca="false">SUM(N4:N34)</f>
        <v>0</v>
      </c>
      <c r="O35" s="45" t="n">
        <f aca="false">SUM(O4:O34)</f>
        <v>0</v>
      </c>
      <c r="P35" s="45" t="n">
        <f aca="false">SUM(P4:P34)</f>
        <v>0</v>
      </c>
      <c r="Q35" s="46"/>
    </row>
    <row r="36" customFormat="false" ht="24.7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8" customFormat="false" ht="25.45" hidden="true" customHeight="false" outlineLevel="0" collapsed="false">
      <c r="B38" s="26" t="s">
        <v>56</v>
      </c>
      <c r="C38" s="26" t="s">
        <v>57</v>
      </c>
      <c r="D38" s="26" t="s">
        <v>58</v>
      </c>
      <c r="E38" s="26" t="s">
        <v>59</v>
      </c>
    </row>
    <row r="39" customFormat="false" ht="15" hidden="true" customHeight="false" outlineLevel="0" collapsed="false">
      <c r="E39" s="48" t="n">
        <v>0.333333333333333</v>
      </c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60416666666667" bottom="0.761805555555556" header="0.227777777777778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&amp;C&amp;"Tahoma,Normalny"Ewidencja Czasu Pracy</oddHeader>
    <oddFooter>&amp;L&amp;"Tahoma,Normalny"- Biuro Rachunkowe Antrag&amp;C&amp;"Tahoma,Normalny"www.antrag.pl &amp;R&amp;"Times New Roman,Normalny"&amp;12Kluczbork, Jagiełły 1a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9" activeCellId="0" sqref="F29"/>
    </sheetView>
  </sheetViews>
  <sheetFormatPr defaultRowHeight="12.8"/>
  <cols>
    <col collapsed="false" hidden="false" max="1" min="1" style="0" width="7.83163265306122"/>
    <col collapsed="false" hidden="false" max="2" min="2" style="0" width="15.1173469387755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26" t="s">
        <v>0</v>
      </c>
      <c r="B1" s="27" t="n">
        <f aca="false">Podsumowanie!A2</f>
        <v>2020</v>
      </c>
      <c r="C1" s="27"/>
      <c r="D1" s="26" t="s">
        <v>40</v>
      </c>
      <c r="E1" s="27" t="s">
        <v>24</v>
      </c>
      <c r="F1" s="27"/>
      <c r="G1" s="26" t="s">
        <v>1</v>
      </c>
      <c r="H1" s="26"/>
      <c r="I1" s="27" t="n">
        <f aca="false">Podsumowanie!D1</f>
        <v>0</v>
      </c>
      <c r="J1" s="27"/>
      <c r="K1" s="27"/>
      <c r="L1" s="26" t="s">
        <v>2</v>
      </c>
      <c r="M1" s="27" t="n">
        <f aca="false">Podsumowanie!G1</f>
        <v>0</v>
      </c>
      <c r="N1" s="27"/>
      <c r="O1" s="26" t="s">
        <v>51</v>
      </c>
      <c r="P1" s="26"/>
      <c r="Q1" s="28"/>
    </row>
    <row r="2" customFormat="false" ht="30.05" hidden="false" customHeight="true" outlineLevel="0" collapsed="false">
      <c r="A2" s="26" t="s">
        <v>52</v>
      </c>
      <c r="B2" s="26"/>
      <c r="C2" s="26" t="s">
        <v>8</v>
      </c>
      <c r="D2" s="26"/>
      <c r="E2" s="26"/>
      <c r="F2" s="26" t="s">
        <v>9</v>
      </c>
      <c r="G2" s="26"/>
      <c r="H2" s="26"/>
      <c r="I2" s="26"/>
      <c r="J2" s="26" t="s">
        <v>53</v>
      </c>
      <c r="K2" s="26"/>
      <c r="L2" s="26"/>
      <c r="M2" s="26"/>
      <c r="N2" s="26"/>
      <c r="O2" s="26"/>
      <c r="P2" s="26"/>
      <c r="Q2" s="26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26" t="s">
        <v>17</v>
      </c>
      <c r="L3" s="26" t="s">
        <v>18</v>
      </c>
      <c r="M3" s="26" t="s">
        <v>19</v>
      </c>
      <c r="N3" s="26" t="s">
        <v>20</v>
      </c>
      <c r="O3" s="26" t="s">
        <v>21</v>
      </c>
      <c r="P3" s="28" t="s">
        <v>22</v>
      </c>
      <c r="Q3" s="26"/>
    </row>
    <row r="4" customFormat="false" ht="13.9" hidden="false" customHeight="true" outlineLevel="0" collapsed="false">
      <c r="A4" s="27" t="n">
        <v>1</v>
      </c>
      <c r="B4" s="30" t="n">
        <f aca="false">DATE($B$1,IF($E$1="luty",2),A4)</f>
        <v>43862</v>
      </c>
      <c r="C4" s="35" t="str">
        <f aca="false">IF(O4=1,"L4",IF(N4=1,"Op",IF(M4=1,"Ub",IF(L4=1,"Uok",IF(K4=1,"Uwż",IF(J4=1,"Uw",IF(P4=1,$P$3,IF(WEEKDAY(B4)=7,"W5",IF(WEEKDAY(B4)=1,"W5",Podsumowanie!$F$19)))))))))</f>
        <v>W5</v>
      </c>
      <c r="D4" s="35" t="str">
        <f aca="false">IF(O4=1,"L4",IF(N4=1,"Op",IF(M4=1,"Ub",IF(L4=1,"Uok",IF(K4=1,"Uwż",IF(J4=1,"Uw",IF(P4=1,$P$3,IF(WEEKDAY(B4)=7,"W5",IF(WEEKDAY(B4)=1,"W5",Podsumowanie!$G$19+F4+G4+H4+I4)))))))))</f>
        <v>W5</v>
      </c>
      <c r="E4" s="32" t="n">
        <f aca="false">IF(C4=Podsumowanie!$F$19,D4-C4,SUM(F4:I4))</f>
        <v>0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customFormat="false" ht="13.8" hidden="false" customHeight="false" outlineLevel="0" collapsed="false">
      <c r="A5" s="34" t="n">
        <v>2</v>
      </c>
      <c r="B5" s="30" t="n">
        <f aca="false">DATE($B$1,IF($E$1="luty",2),A5)</f>
        <v>43863</v>
      </c>
      <c r="C5" s="35" t="str">
        <f aca="false">IF(O5=1,"L4",IF(N5=1,"Op",IF(M5=1,"Ub",IF(L5=1,"Uok",IF(K5=1,"Uwż",IF(J5=1,"Uw",IF(P5=1,$P$3,IF(WEEKDAY(B5)=7,"W5",IF(WEEKDAY(B5)=1,"W5",Podsumowanie!$F$19)))))))))</f>
        <v>W5</v>
      </c>
      <c r="D5" s="35" t="str">
        <f aca="false">IF(O5=1,"L4",IF(N5=1,"Op",IF(M5=1,"Ub",IF(L5=1,"Uok",IF(K5=1,"Uwż",IF(J5=1,"Uw",IF(P5=1,$P$3,IF(WEEKDAY(B5)=7,"W5",IF(WEEKDAY(B5)=1,"W5",Podsumowanie!$G$19+F5+G5+H5+I5)))))))))</f>
        <v>W5</v>
      </c>
      <c r="E5" s="32" t="n">
        <f aca="false">IF(C5=Podsumowanie!$F$19,D5-C5,SUM(F5:I5))</f>
        <v>0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customFormat="false" ht="13.8" hidden="false" customHeight="false" outlineLevel="0" collapsed="false">
      <c r="A6" s="27" t="n">
        <v>3</v>
      </c>
      <c r="B6" s="30" t="n">
        <f aca="false">DATE($B$1,IF($E$1="luty",2),A6)</f>
        <v>43864</v>
      </c>
      <c r="C6" s="35" t="n">
        <f aca="false">IF(O6=1,"L4",IF(N6=1,"Op",IF(M6=1,"Ub",IF(L6=1,"Uok",IF(K6=1,"Uwż",IF(J6=1,"Uw",IF(P6=1,$P$3,IF(WEEKDAY(B6)=7,"W5",IF(WEEKDAY(B6)=1,"W5",Podsumowanie!$F$19)))))))))</f>
        <v>0.3125</v>
      </c>
      <c r="D6" s="35" t="n">
        <f aca="false">IF(O6=1,"L4",IF(N6=1,"Op",IF(M6=1,"Ub",IF(L6=1,"Uok",IF(K6=1,"Uwż",IF(J6=1,"Uw",IF(P6=1,$P$3,IF(WEEKDAY(B6)=7,"W5",IF(WEEKDAY(B6)=1,"W5",Podsumowanie!$G$19+F6+G6+H6+I6)))))))))</f>
        <v>0.645833333333333</v>
      </c>
      <c r="E6" s="32" t="n">
        <f aca="false">IF(C6=Podsumowanie!$F$19,D6-C6,SUM(F6:I6))</f>
        <v>0.333333333333333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customFormat="false" ht="13.8" hidden="false" customHeight="false" outlineLevel="0" collapsed="false">
      <c r="A7" s="34" t="n">
        <v>4</v>
      </c>
      <c r="B7" s="30" t="n">
        <f aca="false">DATE($B$1,IF($E$1="luty",2),A7)</f>
        <v>43865</v>
      </c>
      <c r="C7" s="35" t="n">
        <f aca="false">IF(O7=1,"L4",IF(N7=1,"Op",IF(M7=1,"Ub",IF(L7=1,"Uok",IF(K7=1,"Uwż",IF(J7=1,"Uw",IF(P7=1,$P$3,IF(WEEKDAY(B7)=7,"W5",IF(WEEKDAY(B7)=1,"W5",Podsumowanie!$F$19)))))))))</f>
        <v>0.3125</v>
      </c>
      <c r="D7" s="35" t="n">
        <f aca="false">IF(O7=1,"L4",IF(N7=1,"Op",IF(M7=1,"Ub",IF(L7=1,"Uok",IF(K7=1,"Uwż",IF(J7=1,"Uw",IF(P7=1,$P$3,IF(WEEKDAY(B7)=7,"W5",IF(WEEKDAY(B7)=1,"W5",Podsumowanie!$G$19+F7+G7+H7+I7)))))))))</f>
        <v>0.645833333333333</v>
      </c>
      <c r="E7" s="32" t="n">
        <f aca="false">IF(C7=Podsumowanie!$F$19,D7-C7,SUM(F7:I7))</f>
        <v>0.333333333333333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customFormat="false" ht="13.8" hidden="false" customHeight="false" outlineLevel="0" collapsed="false">
      <c r="A8" s="27" t="n">
        <v>5</v>
      </c>
      <c r="B8" s="30" t="n">
        <f aca="false">DATE($B$1,IF($E$1="luty",2),A8)</f>
        <v>43866</v>
      </c>
      <c r="C8" s="35" t="n">
        <f aca="false">IF(O8=1,"L4",IF(N8=1,"Op",IF(M8=1,"Ub",IF(L8=1,"Uok",IF(K8=1,"Uwż",IF(J8=1,"Uw",IF(P8=1,$P$3,IF(WEEKDAY(B8)=7,"W5",IF(WEEKDAY(B8)=1,"W5",Podsumowanie!$F$19)))))))))</f>
        <v>0.3125</v>
      </c>
      <c r="D8" s="35" t="n">
        <f aca="false">IF(O8=1,"L4",IF(N8=1,"Op",IF(M8=1,"Ub",IF(L8=1,"Uok",IF(K8=1,"Uwż",IF(J8=1,"Uw",IF(P8=1,$P$3,IF(WEEKDAY(B8)=7,"W5",IF(WEEKDAY(B8)=1,"W5",Podsumowanie!$G$19+F8+G8+H8+I8)))))))))</f>
        <v>0.645833333333333</v>
      </c>
      <c r="E8" s="32" t="n">
        <f aca="false">IF(C8=Podsumowanie!$F$19,D8-C8,SUM(F8:I8))</f>
        <v>0.333333333333333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customFormat="false" ht="13.8" hidden="false" customHeight="false" outlineLevel="0" collapsed="false">
      <c r="A9" s="34" t="n">
        <v>6</v>
      </c>
      <c r="B9" s="30" t="n">
        <f aca="false">DATE($B$1,IF($E$1="luty",2),A9)</f>
        <v>43867</v>
      </c>
      <c r="C9" s="35" t="n">
        <f aca="false">IF(O9=1,"L4",IF(N9=1,"Op",IF(M9=1,"Ub",IF(L9=1,"Uok",IF(K9=1,"Uwż",IF(J9=1,"Uw",IF(P9=1,$P$3,IF(WEEKDAY(B9)=7,"W5",IF(WEEKDAY(B9)=1,"W5",Podsumowanie!$F$19)))))))))</f>
        <v>0.3125</v>
      </c>
      <c r="D9" s="35" t="n">
        <f aca="false">IF(O9=1,"L4",IF(N9=1,"Op",IF(M9=1,"Ub",IF(L9=1,"Uok",IF(K9=1,"Uwż",IF(J9=1,"Uw",IF(P9=1,$P$3,IF(WEEKDAY(B9)=7,"W5",IF(WEEKDAY(B9)=1,"W5",Podsumowanie!$G$19+F9+G9+H9+I9)))))))))</f>
        <v>0.645833333333333</v>
      </c>
      <c r="E9" s="32" t="n">
        <f aca="false">IF(C9=Podsumowanie!$F$19,D9-C9,SUM(F9:I9))</f>
        <v>0.333333333333333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customFormat="false" ht="13.8" hidden="false" customHeight="false" outlineLevel="0" collapsed="false">
      <c r="A10" s="27" t="n">
        <v>7</v>
      </c>
      <c r="B10" s="30" t="n">
        <f aca="false">DATE($B$1,IF($E$1="luty",2),A10)</f>
        <v>43868</v>
      </c>
      <c r="C10" s="35" t="n">
        <f aca="false">IF(O10=1,"L4",IF(N10=1,"Op",IF(M10=1,"Ub",IF(L10=1,"Uok",IF(K10=1,"Uwż",IF(J10=1,"Uw",IF(P10=1,$P$3,IF(WEEKDAY(B10)=7,"W5",IF(WEEKDAY(B10)=1,"W5",Podsumowanie!$F$19)))))))))</f>
        <v>0.3125</v>
      </c>
      <c r="D10" s="35" t="n">
        <f aca="false">IF(O10=1,"L4",IF(N10=1,"Op",IF(M10=1,"Ub",IF(L10=1,"Uok",IF(K10=1,"Uwż",IF(J10=1,"Uw",IF(P10=1,$P$3,IF(WEEKDAY(B10)=7,"W5",IF(WEEKDAY(B10)=1,"W5",Podsumowanie!$G$19+F10+G10+H10+I10)))))))))</f>
        <v>0.645833333333333</v>
      </c>
      <c r="E10" s="32" t="n">
        <f aca="false">IF(C10=Podsumowanie!$F$19,D10-C10,SUM(F10:I10))</f>
        <v>0.333333333333333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customFormat="false" ht="13.8" hidden="false" customHeight="false" outlineLevel="0" collapsed="false">
      <c r="A11" s="34" t="n">
        <v>8</v>
      </c>
      <c r="B11" s="30" t="n">
        <f aca="false">DATE($B$1,IF($E$1="luty",2),A11)</f>
        <v>43869</v>
      </c>
      <c r="C11" s="35" t="str">
        <f aca="false">IF(O11=1,"L4",IF(N11=1,"Op",IF(M11=1,"Ub",IF(L11=1,"Uok",IF(K11=1,"Uwż",IF(J11=1,"Uw",IF(P11=1,$P$3,IF(WEEKDAY(B11)=7,"W5",IF(WEEKDAY(B11)=1,"W5",Podsumowanie!$F$19)))))))))</f>
        <v>W5</v>
      </c>
      <c r="D11" s="35" t="str">
        <f aca="false">IF(O11=1,"L4",IF(N11=1,"Op",IF(M11=1,"Ub",IF(L11=1,"Uok",IF(K11=1,"Uwż",IF(J11=1,"Uw",IF(P11=1,$P$3,IF(WEEKDAY(B11)=7,"W5",IF(WEEKDAY(B11)=1,"W5",Podsumowanie!$G$19+F11+G11+H11+I11)))))))))</f>
        <v>W5</v>
      </c>
      <c r="E11" s="32" t="n">
        <f aca="false">IF(C11=Podsumowanie!$F$19,D11-C11,SUM(F11:I11))</f>
        <v>0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customFormat="false" ht="13.8" hidden="false" customHeight="false" outlineLevel="0" collapsed="false">
      <c r="A12" s="27" t="n">
        <v>9</v>
      </c>
      <c r="B12" s="30" t="n">
        <f aca="false">DATE($B$1,IF($E$1="luty",2),A12)</f>
        <v>43870</v>
      </c>
      <c r="C12" s="35" t="str">
        <f aca="false">IF(O12=1,"L4",IF(N12=1,"Op",IF(M12=1,"Ub",IF(L12=1,"Uok",IF(K12=1,"Uwż",IF(J12=1,"Uw",IF(P12=1,$P$3,IF(WEEKDAY(B12)=7,"W5",IF(WEEKDAY(B12)=1,"W5",Podsumowanie!$F$19)))))))))</f>
        <v>W5</v>
      </c>
      <c r="D12" s="35" t="str">
        <f aca="false">IF(O12=1,"L4",IF(N12=1,"Op",IF(M12=1,"Ub",IF(L12=1,"Uok",IF(K12=1,"Uwż",IF(J12=1,"Uw",IF(P12=1,$P$3,IF(WEEKDAY(B12)=7,"W5",IF(WEEKDAY(B12)=1,"W5",Podsumowanie!$G$19+F12+G12+H12+I12)))))))))</f>
        <v>W5</v>
      </c>
      <c r="E12" s="32" t="n">
        <f aca="false">IF(C12=Podsumowanie!$F$19,D12-C12,SUM(F12:I12))</f>
        <v>0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customFormat="false" ht="13.8" hidden="false" customHeight="false" outlineLevel="0" collapsed="false">
      <c r="A13" s="34" t="n">
        <v>10</v>
      </c>
      <c r="B13" s="30" t="n">
        <f aca="false">DATE($B$1,IF($E$1="luty",2),A13)</f>
        <v>43871</v>
      </c>
      <c r="C13" s="35" t="n">
        <f aca="false">IF(O13=1,"L4",IF(N13=1,"Op",IF(M13=1,"Ub",IF(L13=1,"Uok",IF(K13=1,"Uwż",IF(J13=1,"Uw",IF(P13=1,$P$3,IF(WEEKDAY(B13)=7,"W5",IF(WEEKDAY(B13)=1,"W5",Podsumowanie!$F$19)))))))))</f>
        <v>0.3125</v>
      </c>
      <c r="D13" s="35" t="n">
        <f aca="false">IF(O13=1,"L4",IF(N13=1,"Op",IF(M13=1,"Ub",IF(L13=1,"Uok",IF(K13=1,"Uwż",IF(J13=1,"Uw",IF(P13=1,$P$3,IF(WEEKDAY(B13)=7,"W5",IF(WEEKDAY(B13)=1,"W5",Podsumowanie!$G$19+F13+G13+H13+I13)))))))))</f>
        <v>0.645833333333333</v>
      </c>
      <c r="E13" s="32" t="n">
        <f aca="false">IF(C13=Podsumowanie!$F$19,D13-C13,SUM(F13:I13))</f>
        <v>0.333333333333333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customFormat="false" ht="13.8" hidden="false" customHeight="false" outlineLevel="0" collapsed="false">
      <c r="A14" s="27" t="n">
        <v>11</v>
      </c>
      <c r="B14" s="30" t="n">
        <f aca="false">DATE($B$1,IF($E$1="luty",2),A14)</f>
        <v>43872</v>
      </c>
      <c r="C14" s="35" t="n">
        <f aca="false">IF(O14=1,"L4",IF(N14=1,"Op",IF(M14=1,"Ub",IF(L14=1,"Uok",IF(K14=1,"Uwż",IF(J14=1,"Uw",IF(P14=1,$P$3,IF(WEEKDAY(B14)=7,"W5",IF(WEEKDAY(B14)=1,"W5",Podsumowanie!$F$19)))))))))</f>
        <v>0.3125</v>
      </c>
      <c r="D14" s="35" t="n">
        <f aca="false">IF(O14=1,"L4",IF(N14=1,"Op",IF(M14=1,"Ub",IF(L14=1,"Uok",IF(K14=1,"Uwż",IF(J14=1,"Uw",IF(P14=1,$P$3,IF(WEEKDAY(B14)=7,"W5",IF(WEEKDAY(B14)=1,"W5",Podsumowanie!$G$19+F14+G14+H14+I14)))))))))</f>
        <v>0.645833333333333</v>
      </c>
      <c r="E14" s="32" t="n">
        <f aca="false">IF(C14=Podsumowanie!$F$19,D14-C14,SUM(F14:I14))</f>
        <v>0.333333333333333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customFormat="false" ht="13.8" hidden="false" customHeight="false" outlineLevel="0" collapsed="false">
      <c r="A15" s="34" t="n">
        <v>12</v>
      </c>
      <c r="B15" s="30" t="n">
        <f aca="false">DATE($B$1,IF($E$1="luty",2),A15)</f>
        <v>43873</v>
      </c>
      <c r="C15" s="35" t="n">
        <f aca="false">IF(O15=1,"L4",IF(N15=1,"Op",IF(M15=1,"Ub",IF(L15=1,"Uok",IF(K15=1,"Uwż",IF(J15=1,"Uw",IF(P15=1,$P$3,IF(WEEKDAY(B15)=7,"W5",IF(WEEKDAY(B15)=1,"W5",Podsumowanie!$F$19)))))))))</f>
        <v>0.3125</v>
      </c>
      <c r="D15" s="35" t="n">
        <f aca="false">IF(O15=1,"L4",IF(N15=1,"Op",IF(M15=1,"Ub",IF(L15=1,"Uok",IF(K15=1,"Uwż",IF(J15=1,"Uw",IF(P15=1,$P$3,IF(WEEKDAY(B15)=7,"W5",IF(WEEKDAY(B15)=1,"W5",Podsumowanie!$G$19+F15+G15+H15+I15)))))))))</f>
        <v>0.645833333333333</v>
      </c>
      <c r="E15" s="32" t="n">
        <f aca="false">IF(C15=Podsumowanie!$F$19,D15-C15,SUM(F15:I15))</f>
        <v>0.333333333333333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customFormat="false" ht="13.8" hidden="false" customHeight="false" outlineLevel="0" collapsed="false">
      <c r="A16" s="27" t="n">
        <v>13</v>
      </c>
      <c r="B16" s="30" t="n">
        <f aca="false">DATE($B$1,IF($E$1="luty",2),A16)</f>
        <v>43874</v>
      </c>
      <c r="C16" s="35" t="n">
        <f aca="false">IF(O16=1,"L4",IF(N16=1,"Op",IF(M16=1,"Ub",IF(L16=1,"Uok",IF(K16=1,"Uwż",IF(J16=1,"Uw",IF(P16=1,$P$3,IF(WEEKDAY(B16)=7,"W5",IF(WEEKDAY(B16)=1,"W5",Podsumowanie!$F$19)))))))))</f>
        <v>0.3125</v>
      </c>
      <c r="D16" s="35" t="n">
        <f aca="false">IF(O16=1,"L4",IF(N16=1,"Op",IF(M16=1,"Ub",IF(L16=1,"Uok",IF(K16=1,"Uwż",IF(J16=1,"Uw",IF(P16=1,$P$3,IF(WEEKDAY(B16)=7,"W5",IF(WEEKDAY(B16)=1,"W5",Podsumowanie!$G$19+F16+G16+H16+I16)))))))))</f>
        <v>0.645833333333333</v>
      </c>
      <c r="E16" s="32" t="n">
        <f aca="false">IF(C16=Podsumowanie!$F$19,D16-C16,SUM(F16:I16))</f>
        <v>0.333333333333333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customFormat="false" ht="13.8" hidden="false" customHeight="false" outlineLevel="0" collapsed="false">
      <c r="A17" s="34" t="n">
        <v>14</v>
      </c>
      <c r="B17" s="30" t="n">
        <f aca="false">DATE($B$1,IF($E$1="luty",2),A17)</f>
        <v>43875</v>
      </c>
      <c r="C17" s="35" t="n">
        <f aca="false">IF(O17=1,"L4",IF(N17=1,"Op",IF(M17=1,"Ub",IF(L17=1,"Uok",IF(K17=1,"Uwż",IF(J17=1,"Uw",IF(P17=1,$P$3,IF(WEEKDAY(B17)=7,"W5",IF(WEEKDAY(B17)=1,"W5",Podsumowanie!$F$19)))))))))</f>
        <v>0.3125</v>
      </c>
      <c r="D17" s="35" t="n">
        <f aca="false">IF(O17=1,"L4",IF(N17=1,"Op",IF(M17=1,"Ub",IF(L17=1,"Uok",IF(K17=1,"Uwż",IF(J17=1,"Uw",IF(P17=1,$P$3,IF(WEEKDAY(B17)=7,"W5",IF(WEEKDAY(B17)=1,"W5",Podsumowanie!$G$19+F17+G17+H17+I17)))))))))</f>
        <v>0.645833333333333</v>
      </c>
      <c r="E17" s="32" t="n">
        <f aca="false">IF(C17=Podsumowanie!$F$19,D17-C17,SUM(F17:I17))</f>
        <v>0.333333333333333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customFormat="false" ht="13.8" hidden="false" customHeight="false" outlineLevel="0" collapsed="false">
      <c r="A18" s="27" t="n">
        <v>15</v>
      </c>
      <c r="B18" s="30" t="n">
        <f aca="false">DATE($B$1,IF($E$1="luty",2),A18)</f>
        <v>43876</v>
      </c>
      <c r="C18" s="35" t="str">
        <f aca="false">IF(O18=1,"L4",IF(N18=1,"Op",IF(M18=1,"Ub",IF(L18=1,"Uok",IF(K18=1,"Uwż",IF(J18=1,"Uw",IF(P18=1,$P$3,IF(WEEKDAY(B18)=7,"W5",IF(WEEKDAY(B18)=1,"W5",Podsumowanie!$F$19)))))))))</f>
        <v>W5</v>
      </c>
      <c r="D18" s="35" t="str">
        <f aca="false">IF(O18=1,"L4",IF(N18=1,"Op",IF(M18=1,"Ub",IF(L18=1,"Uok",IF(K18=1,"Uwż",IF(J18=1,"Uw",IF(P18=1,$P$3,IF(WEEKDAY(B18)=7,"W5",IF(WEEKDAY(B18)=1,"W5",Podsumowanie!$G$19+F18+G18+H18+I18)))))))))</f>
        <v>W5</v>
      </c>
      <c r="E18" s="32" t="n">
        <f aca="false">IF(C18=Podsumowanie!$F$19,D18-C18,SUM(F18:I18))</f>
        <v>0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customFormat="false" ht="13.8" hidden="false" customHeight="false" outlineLevel="0" collapsed="false">
      <c r="A19" s="34" t="n">
        <v>16</v>
      </c>
      <c r="B19" s="30" t="n">
        <f aca="false">DATE($B$1,IF($E$1="luty",2),A19)</f>
        <v>43877</v>
      </c>
      <c r="C19" s="35" t="str">
        <f aca="false">IF(O19=1,"L4",IF(N19=1,"Op",IF(M19=1,"Ub",IF(L19=1,"Uok",IF(K19=1,"Uwż",IF(J19=1,"Uw",IF(P19=1,$P$3,IF(WEEKDAY(B19)=7,"W5",IF(WEEKDAY(B19)=1,"W5",Podsumowanie!$F$19)))))))))</f>
        <v>W5</v>
      </c>
      <c r="D19" s="35" t="str">
        <f aca="false">IF(O19=1,"L4",IF(N19=1,"Op",IF(M19=1,"Ub",IF(L19=1,"Uok",IF(K19=1,"Uwż",IF(J19=1,"Uw",IF(P19=1,$P$3,IF(WEEKDAY(B19)=7,"W5",IF(WEEKDAY(B19)=1,"W5",Podsumowanie!$G$19+F19+G19+H19+I19)))))))))</f>
        <v>W5</v>
      </c>
      <c r="E19" s="32" t="n">
        <f aca="false">IF(C19=Podsumowanie!$F$19,D19-C19,SUM(F19:I19))</f>
        <v>0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customFormat="false" ht="13.8" hidden="false" customHeight="false" outlineLevel="0" collapsed="false">
      <c r="A20" s="27" t="n">
        <v>17</v>
      </c>
      <c r="B20" s="30" t="n">
        <f aca="false">DATE($B$1,IF($E$1="luty",2),A20)</f>
        <v>43878</v>
      </c>
      <c r="C20" s="35" t="n">
        <f aca="false">IF(O20=1,"L4",IF(N20=1,"Op",IF(M20=1,"Ub",IF(L20=1,"Uok",IF(K20=1,"Uwż",IF(J20=1,"Uw",IF(P20=1,$P$3,IF(WEEKDAY(B20)=7,"W5",IF(WEEKDAY(B20)=1,"W5",Podsumowanie!$F$19)))))))))</f>
        <v>0.3125</v>
      </c>
      <c r="D20" s="35" t="n">
        <f aca="false">IF(O20=1,"L4",IF(N20=1,"Op",IF(M20=1,"Ub",IF(L20=1,"Uok",IF(K20=1,"Uwż",IF(J20=1,"Uw",IF(P20=1,$P$3,IF(WEEKDAY(B20)=7,"W5",IF(WEEKDAY(B20)=1,"W5",Podsumowanie!$G$19+F20+G20+H20+I20)))))))))</f>
        <v>0.645833333333333</v>
      </c>
      <c r="E20" s="32" t="n">
        <f aca="false">IF(C20=Podsumowanie!$F$19,D20-C20,SUM(F20:I20))</f>
        <v>0.333333333333333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customFormat="false" ht="13.8" hidden="false" customHeight="false" outlineLevel="0" collapsed="false">
      <c r="A21" s="34" t="n">
        <v>18</v>
      </c>
      <c r="B21" s="30" t="n">
        <f aca="false">DATE($B$1,IF($E$1="luty",2),A21)</f>
        <v>43879</v>
      </c>
      <c r="C21" s="35" t="n">
        <f aca="false">IF(O21=1,"L4",IF(N21=1,"Op",IF(M21=1,"Ub",IF(L21=1,"Uok",IF(K21=1,"Uwż",IF(J21=1,"Uw",IF(P21=1,$P$3,IF(WEEKDAY(B21)=7,"W5",IF(WEEKDAY(B21)=1,"W5",Podsumowanie!$F$19)))))))))</f>
        <v>0.3125</v>
      </c>
      <c r="D21" s="35" t="n">
        <f aca="false">IF(O21=1,"L4",IF(N21=1,"Op",IF(M21=1,"Ub",IF(L21=1,"Uok",IF(K21=1,"Uwż",IF(J21=1,"Uw",IF(P21=1,$P$3,IF(WEEKDAY(B21)=7,"W5",IF(WEEKDAY(B21)=1,"W5",Podsumowanie!$G$19+F21+G21+H21+I21)))))))))</f>
        <v>0.645833333333333</v>
      </c>
      <c r="E21" s="32" t="n">
        <f aca="false">IF(C21=Podsumowanie!$F$19,D21-C21,SUM(F21:I21))</f>
        <v>0.333333333333333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customFormat="false" ht="13.8" hidden="false" customHeight="false" outlineLevel="0" collapsed="false">
      <c r="A22" s="27" t="n">
        <v>19</v>
      </c>
      <c r="B22" s="30" t="n">
        <f aca="false">DATE($B$1,IF($E$1="luty",2),A22)</f>
        <v>43880</v>
      </c>
      <c r="C22" s="35" t="n">
        <f aca="false">IF(O22=1,"L4",IF(N22=1,"Op",IF(M22=1,"Ub",IF(L22=1,"Uok",IF(K22=1,"Uwż",IF(J22=1,"Uw",IF(P22=1,$P$3,IF(WEEKDAY(B22)=7,"W5",IF(WEEKDAY(B22)=1,"W5",Podsumowanie!$F$19)))))))))</f>
        <v>0.3125</v>
      </c>
      <c r="D22" s="35" t="n">
        <f aca="false">IF(O22=1,"L4",IF(N22=1,"Op",IF(M22=1,"Ub",IF(L22=1,"Uok",IF(K22=1,"Uwż",IF(J22=1,"Uw",IF(P22=1,$P$3,IF(WEEKDAY(B22)=7,"W5",IF(WEEKDAY(B22)=1,"W5",Podsumowanie!$G$19+F22+G22+H22+I22)))))))))</f>
        <v>0.645833333333333</v>
      </c>
      <c r="E22" s="32" t="n">
        <f aca="false">IF(C22=Podsumowanie!$F$19,D22-C22,SUM(F22:I22))</f>
        <v>0.333333333333333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customFormat="false" ht="13.8" hidden="false" customHeight="false" outlineLevel="0" collapsed="false">
      <c r="A23" s="34" t="n">
        <v>20</v>
      </c>
      <c r="B23" s="30" t="n">
        <f aca="false">DATE($B$1,IF($E$1="luty",2),A23)</f>
        <v>43881</v>
      </c>
      <c r="C23" s="35" t="n">
        <f aca="false">IF(O23=1,"L4",IF(N23=1,"Op",IF(M23=1,"Ub",IF(L23=1,"Uok",IF(K23=1,"Uwż",IF(J23=1,"Uw",IF(P23=1,$P$3,IF(WEEKDAY(B23)=7,"W5",IF(WEEKDAY(B23)=1,"W5",Podsumowanie!$F$19)))))))))</f>
        <v>0.3125</v>
      </c>
      <c r="D23" s="35" t="n">
        <f aca="false">IF(O23=1,"L4",IF(N23=1,"Op",IF(M23=1,"Ub",IF(L23=1,"Uok",IF(K23=1,"Uwż",IF(J23=1,"Uw",IF(P23=1,$P$3,IF(WEEKDAY(B23)=7,"W5",IF(WEEKDAY(B23)=1,"W5",Podsumowanie!$G$19+F23+G23+H23+I23)))))))))</f>
        <v>0.645833333333333</v>
      </c>
      <c r="E23" s="32" t="n">
        <f aca="false">IF(C23=Podsumowanie!$F$19,D23-C23,SUM(F23:I23))</f>
        <v>0.333333333333333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</row>
    <row r="24" customFormat="false" ht="13.8" hidden="false" customHeight="false" outlineLevel="0" collapsed="false">
      <c r="A24" s="27" t="n">
        <v>21</v>
      </c>
      <c r="B24" s="30" t="n">
        <f aca="false">DATE($B$1,IF($E$1="luty",2),A24)</f>
        <v>43882</v>
      </c>
      <c r="C24" s="35" t="n">
        <f aca="false">IF(O24=1,"L4",IF(N24=1,"Op",IF(M24=1,"Ub",IF(L24=1,"Uok",IF(K24=1,"Uwż",IF(J24=1,"Uw",IF(P24=1,$P$3,IF(WEEKDAY(B24)=7,"W5",IF(WEEKDAY(B24)=1,"W5",Podsumowanie!$F$19)))))))))</f>
        <v>0.3125</v>
      </c>
      <c r="D24" s="35" t="n">
        <f aca="false">IF(O24=1,"L4",IF(N24=1,"Op",IF(M24=1,"Ub",IF(L24=1,"Uok",IF(K24=1,"Uwż",IF(J24=1,"Uw",IF(P24=1,$P$3,IF(WEEKDAY(B24)=7,"W5",IF(WEEKDAY(B24)=1,"W5",Podsumowanie!$G$19+F24+G24+H24+I24)))))))))</f>
        <v>0.645833333333333</v>
      </c>
      <c r="E24" s="32" t="n">
        <f aca="false">IF(C24=Podsumowanie!$F$19,D24-C24,SUM(F24:I24))</f>
        <v>0.333333333333333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customFormat="false" ht="13.8" hidden="false" customHeight="false" outlineLevel="0" collapsed="false">
      <c r="A25" s="34" t="n">
        <v>22</v>
      </c>
      <c r="B25" s="30" t="n">
        <f aca="false">DATE($B$1,IF($E$1="luty",2),A25)</f>
        <v>43883</v>
      </c>
      <c r="C25" s="35" t="str">
        <f aca="false">IF(O25=1,"L4",IF(N25=1,"Op",IF(M25=1,"Ub",IF(L25=1,"Uok",IF(K25=1,"Uwż",IF(J25=1,"Uw",IF(P25=1,$P$3,IF(WEEKDAY(B25)=7,"W5",IF(WEEKDAY(B25)=1,"W5",Podsumowanie!$F$19)))))))))</f>
        <v>W5</v>
      </c>
      <c r="D25" s="35" t="str">
        <f aca="false">IF(O25=1,"L4",IF(N25=1,"Op",IF(M25=1,"Ub",IF(L25=1,"Uok",IF(K25=1,"Uwż",IF(J25=1,"Uw",IF(P25=1,$P$3,IF(WEEKDAY(B25)=7,"W5",IF(WEEKDAY(B25)=1,"W5",Podsumowanie!$G$19+F25+G25+H25+I25)))))))))</f>
        <v>W5</v>
      </c>
      <c r="E25" s="32" t="n">
        <f aca="false">IF(C25=Podsumowanie!$F$19,D25-C25,SUM(F25:I25))</f>
        <v>0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customFormat="false" ht="13.8" hidden="false" customHeight="false" outlineLevel="0" collapsed="false">
      <c r="A26" s="27" t="n">
        <v>23</v>
      </c>
      <c r="B26" s="30" t="n">
        <f aca="false">DATE($B$1,IF($E$1="luty",2),A26)</f>
        <v>43884</v>
      </c>
      <c r="C26" s="35" t="str">
        <f aca="false">IF(O26=1,"L4",IF(N26=1,"Op",IF(M26=1,"Ub",IF(L26=1,"Uok",IF(K26=1,"Uwż",IF(J26=1,"Uw",IF(P26=1,$P$3,IF(WEEKDAY(B26)=7,"W5",IF(WEEKDAY(B26)=1,"W5",Podsumowanie!$F$19)))))))))</f>
        <v>W5</v>
      </c>
      <c r="D26" s="35" t="str">
        <f aca="false">IF(O26=1,"L4",IF(N26=1,"Op",IF(M26=1,"Ub",IF(L26=1,"Uok",IF(K26=1,"Uwż",IF(J26=1,"Uw",IF(P26=1,$P$3,IF(WEEKDAY(B26)=7,"W5",IF(WEEKDAY(B26)=1,"W5",Podsumowanie!$G$19+F26+G26+H26+I26)))))))))</f>
        <v>W5</v>
      </c>
      <c r="E26" s="32" t="n">
        <f aca="false">IF(C26=Podsumowanie!$F$19,D26-C26,SUM(F26:I26))</f>
        <v>0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customFormat="false" ht="13.8" hidden="false" customHeight="false" outlineLevel="0" collapsed="false">
      <c r="A27" s="34" t="n">
        <v>24</v>
      </c>
      <c r="B27" s="30" t="n">
        <f aca="false">DATE($B$1,IF($E$1="luty",2),A27)</f>
        <v>43885</v>
      </c>
      <c r="C27" s="35" t="n">
        <f aca="false">IF(O27=1,"L4",IF(N27=1,"Op",IF(M27=1,"Ub",IF(L27=1,"Uok",IF(K27=1,"Uwż",IF(J27=1,"Uw",IF(P27=1,$P$3,IF(WEEKDAY(B27)=7,"W5",IF(WEEKDAY(B27)=1,"W5",Podsumowanie!$F$19)))))))))</f>
        <v>0.3125</v>
      </c>
      <c r="D27" s="35" t="n">
        <f aca="false">IF(O27=1,"L4",IF(N27=1,"Op",IF(M27=1,"Ub",IF(L27=1,"Uok",IF(K27=1,"Uwż",IF(J27=1,"Uw",IF(P27=1,$P$3,IF(WEEKDAY(B27)=7,"W5",IF(WEEKDAY(B27)=1,"W5",Podsumowanie!$G$19+F27+G27+H27+I27)))))))))</f>
        <v>0.645833333333333</v>
      </c>
      <c r="E27" s="32" t="n">
        <f aca="false">IF(C27=Podsumowanie!$F$19,D27-C27,SUM(F27:I27))</f>
        <v>0.333333333333333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customFormat="false" ht="13.8" hidden="false" customHeight="false" outlineLevel="0" collapsed="false">
      <c r="A28" s="27" t="n">
        <v>25</v>
      </c>
      <c r="B28" s="30" t="n">
        <f aca="false">DATE($B$1,IF($E$1="luty",2),A28)</f>
        <v>43886</v>
      </c>
      <c r="C28" s="35" t="n">
        <f aca="false">IF(O28=1,"L4",IF(N28=1,"Op",IF(M28=1,"Ub",IF(L28=1,"Uok",IF(K28=1,"Uwż",IF(J28=1,"Uw",IF(P28=1,$P$3,IF(WEEKDAY(B28)=7,"W5",IF(WEEKDAY(B28)=1,"W5",Podsumowanie!$F$19)))))))))</f>
        <v>0.3125</v>
      </c>
      <c r="D28" s="35" t="n">
        <f aca="false">IF(O28=1,"L4",IF(N28=1,"Op",IF(M28=1,"Ub",IF(L28=1,"Uok",IF(K28=1,"Uwż",IF(J28=1,"Uw",IF(P28=1,$P$3,IF(WEEKDAY(B28)=7,"W5",IF(WEEKDAY(B28)=1,"W5",Podsumowanie!$G$19+F28+G28+H28+I28)))))))))</f>
        <v>0.645833333333333</v>
      </c>
      <c r="E28" s="32" t="n">
        <f aca="false">IF(C28=Podsumowanie!$F$19,D28-C28,SUM(F28:I28))</f>
        <v>0.333333333333333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customFormat="false" ht="13.8" hidden="false" customHeight="false" outlineLevel="0" collapsed="false">
      <c r="A29" s="34" t="n">
        <v>26</v>
      </c>
      <c r="B29" s="30" t="n">
        <f aca="false">DATE($B$1,IF($E$1="luty",2),A29)</f>
        <v>43887</v>
      </c>
      <c r="C29" s="35" t="n">
        <f aca="false">IF(O29=1,"L4",IF(N29=1,"Op",IF(M29=1,"Ub",IF(L29=1,"Uok",IF(K29=1,"Uwż",IF(J29=1,"Uw",IF(P29=1,$P$3,IF(WEEKDAY(B29)=7,"W5",IF(WEEKDAY(B29)=1,"W5",Podsumowanie!$F$19)))))))))</f>
        <v>0.3125</v>
      </c>
      <c r="D29" s="35" t="n">
        <f aca="false">IF(O29=1,"L4",IF(N29=1,"Op",IF(M29=1,"Ub",IF(L29=1,"Uok",IF(K29=1,"Uwż",IF(J29=1,"Uw",IF(P29=1,$P$3,IF(WEEKDAY(B29)=7,"W5",IF(WEEKDAY(B29)=1,"W5",Podsumowanie!$G$19+F29+G29+H29+I29)))))))))</f>
        <v>0.645833333333333</v>
      </c>
      <c r="E29" s="32" t="n">
        <f aca="false">IF(C29=Podsumowanie!$F$19,D29-C29,SUM(F29:I29))</f>
        <v>0.333333333333333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customFormat="false" ht="13.8" hidden="false" customHeight="false" outlineLevel="0" collapsed="false">
      <c r="A30" s="27" t="n">
        <v>27</v>
      </c>
      <c r="B30" s="30" t="n">
        <f aca="false">DATE($B$1,IF($E$1="luty",2),A30)</f>
        <v>43888</v>
      </c>
      <c r="C30" s="35" t="n">
        <f aca="false">IF(O30=1,"L4",IF(N30=1,"Op",IF(M30=1,"Ub",IF(L30=1,"Uok",IF(K30=1,"Uwż",IF(J30=1,"Uw",IF(P30=1,$P$3,IF(WEEKDAY(B30)=7,"W5",IF(WEEKDAY(B30)=1,"W5",Podsumowanie!$F$19)))))))))</f>
        <v>0.3125</v>
      </c>
      <c r="D30" s="35" t="n">
        <f aca="false">IF(O30=1,"L4",IF(N30=1,"Op",IF(M30=1,"Ub",IF(L30=1,"Uok",IF(K30=1,"Uwż",IF(J30=1,"Uw",IF(P30=1,$P$3,IF(WEEKDAY(B30)=7,"W5",IF(WEEKDAY(B30)=1,"W5",Podsumowanie!$G$19+F30+G30+H30+I30)))))))))</f>
        <v>0.645833333333333</v>
      </c>
      <c r="E30" s="32" t="n">
        <f aca="false">IF(C30=Podsumowanie!$F$19,D30-C30,SUM(F30:I30))</f>
        <v>0.333333333333333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customFormat="false" ht="13.8" hidden="false" customHeight="false" outlineLevel="0" collapsed="false">
      <c r="A31" s="34" t="n">
        <v>28</v>
      </c>
      <c r="B31" s="30" t="n">
        <f aca="false">DATE($B$1,IF($E$1="luty",2),A31)</f>
        <v>43889</v>
      </c>
      <c r="C31" s="35" t="n">
        <f aca="false">IF(O31=1,"L4",IF(N31=1,"Op",IF(M31=1,"Ub",IF(L31=1,"Uok",IF(K31=1,"Uwż",IF(J31=1,"Uw",IF(P31=1,$P$3,IF(WEEKDAY(B31)=7,"W5",IF(WEEKDAY(B31)=1,"W5",Podsumowanie!$F$19)))))))))</f>
        <v>0.3125</v>
      </c>
      <c r="D31" s="35" t="n">
        <f aca="false">IF(O31=1,"L4",IF(N31=1,"Op",IF(M31=1,"Ub",IF(L31=1,"Uok",IF(K31=1,"Uwż",IF(J31=1,"Uw",IF(P31=1,$P$3,IF(WEEKDAY(B31)=7,"W5",IF(WEEKDAY(B31)=1,"W5",Podsumowanie!$G$19+F31+G31+H31+I31)))))))))</f>
        <v>0.645833333333333</v>
      </c>
      <c r="E31" s="32" t="n">
        <f aca="false">IF(C31=Podsumowanie!$F$19,D31-C31,SUM(F31:I31))</f>
        <v>0.333333333333333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customFormat="false" ht="13.8" hidden="false" customHeight="false" outlineLevel="0" collapsed="false">
      <c r="A32" s="27" t="n">
        <v>29</v>
      </c>
      <c r="B32" s="30" t="n">
        <f aca="false">IF(B38=1,DATE($B$1,IF($E$1="luty",2),A32),"-")</f>
        <v>43890</v>
      </c>
      <c r="C32" s="35" t="n">
        <f aca="false">IF(B38=0,"-",IF(O32=1,"L4",IF(N32=1,"Op",IF(M32=1,"Ub",IF(L32=1,"Uok",IF(K32=1,"Uwż",IF(J32=1,"Uw",IF(P32=1,$P$3,C31))))))))</f>
        <v>0.3125</v>
      </c>
      <c r="D32" s="35" t="n">
        <f aca="false">IF(B38=0,"-",IF(O32=1,"L4",IF(N32=1,"Op",IF(M32=1,"Ub",IF(L32=1,"Uok",IF(K32=1,"Uwż",IF(J32=1,"Uw",IF(P32=1,$P$3,D31+F32+G32+H32+I32))))))))</f>
        <v>0.645833333333333</v>
      </c>
      <c r="E32" s="32" t="n">
        <f aca="false">IF(C32=Podsumowanie!$F$19,D32-C32,SUM(F32:I32))</f>
        <v>0.333333333333333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customFormat="false" ht="13.8" hidden="true" customHeight="false" outlineLevel="0" collapsed="false">
      <c r="A33" s="34" t="n">
        <v>30</v>
      </c>
      <c r="B33" s="27" t="s">
        <v>62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customFormat="false" ht="13.8" hidden="true" customHeight="false" outlineLevel="0" collapsed="false">
      <c r="A34" s="36" t="n">
        <v>31</v>
      </c>
      <c r="B34" s="27" t="s">
        <v>63</v>
      </c>
      <c r="C34" s="36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36"/>
    </row>
    <row r="35" customFormat="false" ht="13.8" hidden="false" customHeight="false" outlineLevel="0" collapsed="false">
      <c r="A35" s="40"/>
      <c r="B35" s="41"/>
      <c r="C35" s="42"/>
      <c r="D35" s="43" t="s">
        <v>61</v>
      </c>
      <c r="E35" s="44" t="n">
        <f aca="false">SUM(E4:E34)</f>
        <v>7</v>
      </c>
      <c r="F35" s="44" t="n">
        <f aca="false">SUM(F4:F34)</f>
        <v>0</v>
      </c>
      <c r="G35" s="44" t="n">
        <f aca="false">SUM(G4:G34)</f>
        <v>0</v>
      </c>
      <c r="H35" s="44" t="n">
        <f aca="false">SUM(H4:H34)</f>
        <v>0</v>
      </c>
      <c r="I35" s="44" t="n">
        <f aca="false">SUM(I4:I34)</f>
        <v>0</v>
      </c>
      <c r="J35" s="45" t="n">
        <f aca="false">SUM(J4:J34)</f>
        <v>0</v>
      </c>
      <c r="K35" s="45" t="n">
        <f aca="false">SUM(K4:K34)</f>
        <v>0</v>
      </c>
      <c r="L35" s="45" t="n">
        <f aca="false">SUM(L4:L34)</f>
        <v>0</v>
      </c>
      <c r="M35" s="45" t="n">
        <f aca="false">SUM(M4:M34)</f>
        <v>0</v>
      </c>
      <c r="N35" s="45" t="n">
        <f aca="false">SUM(N4:N34)</f>
        <v>0</v>
      </c>
      <c r="O35" s="45" t="n">
        <f aca="false">SUM(O4:O34)</f>
        <v>0</v>
      </c>
      <c r="P35" s="45" t="n">
        <f aca="false">SUM(P4:P34)</f>
        <v>0</v>
      </c>
      <c r="Q35" s="46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customFormat="false" ht="21.7" hidden="false" customHeight="true" outlineLevel="0" collapsed="false"/>
    <row r="38" customFormat="false" ht="21.7" hidden="false" customHeight="true" outlineLevel="0" collapsed="false">
      <c r="B38" s="0" t="n">
        <f aca="false">ORG.OPENOFFICE.ISLEAPYEAR(B31)</f>
        <v>1</v>
      </c>
    </row>
    <row r="45" customFormat="false" ht="13.8" hidden="false" customHeight="false" outlineLevel="0" collapsed="false"/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5" bottom="0.761805555555556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Roman,Normalny"&amp;12Kluczbork, Jagiełły 1a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RowHeight="12.8"/>
  <cols>
    <col collapsed="false" hidden="false" max="1" min="1" style="0" width="8.36734693877551"/>
    <col collapsed="false" hidden="false" max="2" min="2" style="0" width="14.8469387755102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26" t="s">
        <v>0</v>
      </c>
      <c r="B1" s="27" t="n">
        <f aca="false">Podsumowanie!A2</f>
        <v>2020</v>
      </c>
      <c r="C1" s="27"/>
      <c r="D1" s="26" t="s">
        <v>40</v>
      </c>
      <c r="E1" s="27" t="s">
        <v>25</v>
      </c>
      <c r="F1" s="27"/>
      <c r="G1" s="26" t="s">
        <v>1</v>
      </c>
      <c r="H1" s="26"/>
      <c r="I1" s="27" t="n">
        <f aca="false">Podsumowanie!D1</f>
        <v>0</v>
      </c>
      <c r="J1" s="27"/>
      <c r="K1" s="27"/>
      <c r="L1" s="26" t="s">
        <v>2</v>
      </c>
      <c r="M1" s="27" t="n">
        <f aca="false">Podsumowanie!G1</f>
        <v>0</v>
      </c>
      <c r="N1" s="27"/>
      <c r="O1" s="26" t="s">
        <v>51</v>
      </c>
      <c r="P1" s="26"/>
      <c r="Q1" s="28"/>
    </row>
    <row r="2" customFormat="false" ht="30.05" hidden="false" customHeight="true" outlineLevel="0" collapsed="false">
      <c r="A2" s="26" t="s">
        <v>52</v>
      </c>
      <c r="B2" s="26"/>
      <c r="C2" s="26" t="s">
        <v>8</v>
      </c>
      <c r="D2" s="26"/>
      <c r="E2" s="26"/>
      <c r="F2" s="26" t="s">
        <v>9</v>
      </c>
      <c r="G2" s="26"/>
      <c r="H2" s="26"/>
      <c r="I2" s="26"/>
      <c r="J2" s="26" t="s">
        <v>53</v>
      </c>
      <c r="K2" s="26"/>
      <c r="L2" s="26"/>
      <c r="M2" s="26"/>
      <c r="N2" s="26"/>
      <c r="O2" s="26"/>
      <c r="P2" s="26"/>
      <c r="Q2" s="26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26" t="s">
        <v>17</v>
      </c>
      <c r="L3" s="26" t="s">
        <v>18</v>
      </c>
      <c r="M3" s="26" t="s">
        <v>19</v>
      </c>
      <c r="N3" s="26" t="s">
        <v>20</v>
      </c>
      <c r="O3" s="26" t="s">
        <v>21</v>
      </c>
      <c r="P3" s="28" t="s">
        <v>22</v>
      </c>
      <c r="Q3" s="26"/>
    </row>
    <row r="4" customFormat="false" ht="13.8" hidden="false" customHeight="false" outlineLevel="0" collapsed="false">
      <c r="A4" s="27" t="n">
        <v>1</v>
      </c>
      <c r="B4" s="30" t="n">
        <f aca="false">DATE($B$1,IF($E$1="marzec",3),A4)</f>
        <v>43891</v>
      </c>
      <c r="C4" s="35" t="str">
        <f aca="false">IF(O4=1,"L4",IF(N4=1,"Op",IF(M4=1,"Ub",IF(L4=1,"Uok",IF(K4=1,"Uwż",IF(J4=1,"Uw",IF(P4=1,$P$3,IF(EASTERSUNDAY($B$1)=B4,"Wielkanoc",IF(C3="Wielkanoc","Święto",IF(WEEKDAY(B4)=7,"W5",IF(WEEKDAY(B4)=1,"W5",Podsumowanie!$F$19)))))))))))</f>
        <v>W5</v>
      </c>
      <c r="D4" s="35" t="str">
        <f aca="false">IF(O4=1,"L4",IF(N4=1,"Op",IF(M4=1,"Ub",IF(L4=1,"Uok",IF(K4=1,"Uwż",IF(J4=1,"Uw",IF(P4=1,$P$3,IF(EASTERSUNDAY($B$1)=B4,"Wielkanoc",IF(C3="Wielkanoc","Święto",IF(WEEKDAY(B4)=7,"W5",IF(WEEKDAY(B4)=1,"W5",Podsumowanie!$G$19+F4+G4+H4+I4)))))))))))</f>
        <v>W5</v>
      </c>
      <c r="E4" s="32" t="n">
        <f aca="false">IF(C4=Podsumowanie!$F$19,D4-C4,SUM(F4:I4))</f>
        <v>0</v>
      </c>
      <c r="F4" s="50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customFormat="false" ht="13.8" hidden="false" customHeight="false" outlineLevel="0" collapsed="false">
      <c r="A5" s="34" t="n">
        <v>2</v>
      </c>
      <c r="B5" s="30" t="n">
        <f aca="false">DATE($B$1,IF($E$1="marzec",3),A5)</f>
        <v>43892</v>
      </c>
      <c r="C5" s="35" t="n">
        <f aca="false">IF(O5=1,"L4",IF(N5=1,"Op",IF(M5=1,"Ub",IF(L5=1,"Uok",IF(K5=1,"Uwż",IF(J5=1,"Uw",IF(P5=1,$P$3,IF(EASTERSUNDAY($B$1)=B5,"Wielkanoc",IF(C4="Wielkanoc","Święto",IF(WEEKDAY(B5)=7,"W5",IF(WEEKDAY(B5)=1,"W5",Podsumowanie!$F$19)))))))))))</f>
        <v>0.3125</v>
      </c>
      <c r="D5" s="35" t="n">
        <f aca="false">IF(O5=1,"L4",IF(N5=1,"Op",IF(M5=1,"Ub",IF(L5=1,"Uok",IF(K5=1,"Uwż",IF(J5=1,"Uw",IF(P5=1,$P$3,IF(EASTERSUNDAY($B$1)=B5,"Wielkanoc",IF(C4="Wielkanoc","Święto",IF(WEEKDAY(B5)=7,"W5",IF(WEEKDAY(B5)=1,"W5",Podsumowanie!$G$19+F5+G5+H5+I5)))))))))))</f>
        <v>0.645833333333333</v>
      </c>
      <c r="E5" s="32" t="n">
        <f aca="false">IF(C5=Podsumowanie!$F$19,D5-C5,SUM(F5:I5))</f>
        <v>0.333333333333333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customFormat="false" ht="13.8" hidden="false" customHeight="false" outlineLevel="0" collapsed="false">
      <c r="A6" s="27" t="n">
        <v>3</v>
      </c>
      <c r="B6" s="30" t="n">
        <f aca="false">DATE($B$1,IF($E$1="marzec",3),A6)</f>
        <v>43893</v>
      </c>
      <c r="C6" s="35" t="n">
        <f aca="false">IF(O6=1,"L4",IF(N6=1,"Op",IF(M6=1,"Ub",IF(L6=1,"Uok",IF(K6=1,"Uwż",IF(J6=1,"Uw",IF(P6=1,$P$3,IF(EASTERSUNDAY($B$1)=B6,"Wielkanoc",IF(C5="Wielkanoc","Święto",IF(WEEKDAY(B6)=7,"W5",IF(WEEKDAY(B6)=1,"W5",Podsumowanie!$F$19)))))))))))</f>
        <v>0.3125</v>
      </c>
      <c r="D6" s="35" t="n">
        <f aca="false">IF(O6=1,"L4",IF(N6=1,"Op",IF(M6=1,"Ub",IF(L6=1,"Uok",IF(K6=1,"Uwż",IF(J6=1,"Uw",IF(P6=1,$P$3,IF(EASTERSUNDAY($B$1)=B6,"Wielkanoc",IF(C5="Wielkanoc","Święto",IF(WEEKDAY(B6)=7,"W5",IF(WEEKDAY(B6)=1,"W5",Podsumowanie!$G$19+F6+G6+H6+I6)))))))))))</f>
        <v>0.645833333333333</v>
      </c>
      <c r="E6" s="32" t="n">
        <f aca="false">IF(C6=Podsumowanie!$F$19,D6-C6,SUM(F6:I6))</f>
        <v>0.333333333333333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customFormat="false" ht="13.8" hidden="false" customHeight="false" outlineLevel="0" collapsed="false">
      <c r="A7" s="34" t="n">
        <v>4</v>
      </c>
      <c r="B7" s="30" t="n">
        <f aca="false">DATE($B$1,IF($E$1="marzec",3),A7)</f>
        <v>43894</v>
      </c>
      <c r="C7" s="35" t="n">
        <f aca="false">IF(O7=1,"L4",IF(N7=1,"Op",IF(M7=1,"Ub",IF(L7=1,"Uok",IF(K7=1,"Uwż",IF(J7=1,"Uw",IF(P7=1,$P$3,IF(EASTERSUNDAY($B$1)=B7,"Wielkanoc",IF(C6="Wielkanoc","Święto",IF(WEEKDAY(B7)=7,"W5",IF(WEEKDAY(B7)=1,"W5",Podsumowanie!$F$19)))))))))))</f>
        <v>0.3125</v>
      </c>
      <c r="D7" s="35" t="n">
        <f aca="false">IF(O7=1,"L4",IF(N7=1,"Op",IF(M7=1,"Ub",IF(L7=1,"Uok",IF(K7=1,"Uwż",IF(J7=1,"Uw",IF(P7=1,$P$3,IF(EASTERSUNDAY($B$1)=B7,"Wielkanoc",IF(C6="Wielkanoc","Święto",IF(WEEKDAY(B7)=7,"W5",IF(WEEKDAY(B7)=1,"W5",Podsumowanie!$G$19+F7+G7+H7+I7)))))))))))</f>
        <v>0.645833333333333</v>
      </c>
      <c r="E7" s="32" t="n">
        <f aca="false">IF(C7=Podsumowanie!$F$19,D7-C7,SUM(F7:I7))</f>
        <v>0.333333333333333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customFormat="false" ht="13.8" hidden="false" customHeight="false" outlineLevel="0" collapsed="false">
      <c r="A8" s="27" t="n">
        <v>5</v>
      </c>
      <c r="B8" s="30" t="n">
        <f aca="false">DATE($B$1,IF($E$1="marzec",3),A8)</f>
        <v>43895</v>
      </c>
      <c r="C8" s="35" t="n">
        <f aca="false">IF(O8=1,"L4",IF(N8=1,"Op",IF(M8=1,"Ub",IF(L8=1,"Uok",IF(K8=1,"Uwż",IF(J8=1,"Uw",IF(P8=1,$P$3,IF(EASTERSUNDAY($B$1)=B8,"Wielkanoc",IF(C7="Wielkanoc","Święto",IF(WEEKDAY(B8)=7,"W5",IF(WEEKDAY(B8)=1,"W5",Podsumowanie!$F$19)))))))))))</f>
        <v>0.3125</v>
      </c>
      <c r="D8" s="35" t="n">
        <f aca="false">IF(O8=1,"L4",IF(N8=1,"Op",IF(M8=1,"Ub",IF(L8=1,"Uok",IF(K8=1,"Uwż",IF(J8=1,"Uw",IF(P8=1,$P$3,IF(EASTERSUNDAY($B$1)=B8,"Wielkanoc",IF(C7="Wielkanoc","Święto",IF(WEEKDAY(B8)=7,"W5",IF(WEEKDAY(B8)=1,"W5",Podsumowanie!$G$19+F8+G8+H8+I8)))))))))))</f>
        <v>0.645833333333333</v>
      </c>
      <c r="E8" s="32" t="n">
        <f aca="false">IF(C8=Podsumowanie!$F$19,D8-C8,SUM(F8:I8))</f>
        <v>0.333333333333333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customFormat="false" ht="13.8" hidden="false" customHeight="false" outlineLevel="0" collapsed="false">
      <c r="A9" s="34" t="n">
        <v>6</v>
      </c>
      <c r="B9" s="30" t="n">
        <f aca="false">DATE($B$1,IF($E$1="marzec",3),A9)</f>
        <v>43896</v>
      </c>
      <c r="C9" s="35" t="n">
        <f aca="false">IF(O9=1,"L4",IF(N9=1,"Op",IF(M9=1,"Ub",IF(L9=1,"Uok",IF(K9=1,"Uwż",IF(J9=1,"Uw",IF(P9=1,$P$3,IF(EASTERSUNDAY($B$1)=B9,"Wielkanoc",IF(C8="Wielkanoc","Święto",IF(WEEKDAY(B9)=7,"W5",IF(WEEKDAY(B9)=1,"W5",Podsumowanie!$F$19)))))))))))</f>
        <v>0.3125</v>
      </c>
      <c r="D9" s="35" t="n">
        <f aca="false">IF(O9=1,"L4",IF(N9=1,"Op",IF(M9=1,"Ub",IF(L9=1,"Uok",IF(K9=1,"Uwż",IF(J9=1,"Uw",IF(P9=1,$P$3,IF(EASTERSUNDAY($B$1)=B9,"Wielkanoc",IF(C8="Wielkanoc","Święto",IF(WEEKDAY(B9)=7,"W5",IF(WEEKDAY(B9)=1,"W5",Podsumowanie!$G$19+F9+G9+H9+I9)))))))))))</f>
        <v>0.645833333333333</v>
      </c>
      <c r="E9" s="32" t="n">
        <f aca="false">IF(C9=Podsumowanie!$F$19,D9-C9,SUM(F9:I9))</f>
        <v>0.333333333333333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customFormat="false" ht="13.8" hidden="false" customHeight="false" outlineLevel="0" collapsed="false">
      <c r="A10" s="27" t="n">
        <v>7</v>
      </c>
      <c r="B10" s="30" t="n">
        <f aca="false">DATE($B$1,IF($E$1="marzec",3),A10)</f>
        <v>43897</v>
      </c>
      <c r="C10" s="35" t="str">
        <f aca="false">IF(O10=1,"L4",IF(N10=1,"Op",IF(M10=1,"Ub",IF(L10=1,"Uok",IF(K10=1,"Uwż",IF(J10=1,"Uw",IF(P10=1,$P$3,IF(EASTERSUNDAY($B$1)=B10,"Wielkanoc",IF(C9="Wielkanoc","Święto",IF(WEEKDAY(B10)=7,"W5",IF(WEEKDAY(B10)=1,"W5",Podsumowanie!$F$19)))))))))))</f>
        <v>W5</v>
      </c>
      <c r="D10" s="35" t="str">
        <f aca="false">IF(O10=1,"L4",IF(N10=1,"Op",IF(M10=1,"Ub",IF(L10=1,"Uok",IF(K10=1,"Uwż",IF(J10=1,"Uw",IF(P10=1,$P$3,IF(EASTERSUNDAY($B$1)=B10,"Wielkanoc",IF(C9="Wielkanoc","Święto",IF(WEEKDAY(B10)=7,"W5",IF(WEEKDAY(B10)=1,"W5",Podsumowanie!$G$19+F10+G10+H10+I10)))))))))))</f>
        <v>W5</v>
      </c>
      <c r="E10" s="32" t="n">
        <f aca="false">IF(C10=Podsumowanie!$F$19,D10-C10,SUM(F10:I10))</f>
        <v>0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customFormat="false" ht="13.8" hidden="false" customHeight="false" outlineLevel="0" collapsed="false">
      <c r="A11" s="34" t="n">
        <v>8</v>
      </c>
      <c r="B11" s="30" t="n">
        <f aca="false">DATE($B$1,IF($E$1="marzec",3),A11)</f>
        <v>43898</v>
      </c>
      <c r="C11" s="35" t="str">
        <f aca="false">IF(O11=1,"L4",IF(N11=1,"Op",IF(M11=1,"Ub",IF(L11=1,"Uok",IF(K11=1,"Uwż",IF(J11=1,"Uw",IF(P11=1,$P$3,IF(EASTERSUNDAY($B$1)=B11,"Wielkanoc",IF(C10="Wielkanoc","Święto",IF(WEEKDAY(B11)=7,"W5",IF(WEEKDAY(B11)=1,"W5",Podsumowanie!$F$19)))))))))))</f>
        <v>W5</v>
      </c>
      <c r="D11" s="35" t="str">
        <f aca="false">IF(O11=1,"L4",IF(N11=1,"Op",IF(M11=1,"Ub",IF(L11=1,"Uok",IF(K11=1,"Uwż",IF(J11=1,"Uw",IF(P11=1,$P$3,IF(EASTERSUNDAY($B$1)=B11,"Wielkanoc",IF(C10="Wielkanoc","Święto",IF(WEEKDAY(B11)=7,"W5",IF(WEEKDAY(B11)=1,"W5",Podsumowanie!$G$19+F11+G11+H11+I11)))))))))))</f>
        <v>W5</v>
      </c>
      <c r="E11" s="32" t="n">
        <f aca="false">IF(C11=Podsumowanie!$F$19,D11-C11,SUM(F11:I11))</f>
        <v>0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customFormat="false" ht="13.8" hidden="false" customHeight="false" outlineLevel="0" collapsed="false">
      <c r="A12" s="27" t="n">
        <v>9</v>
      </c>
      <c r="B12" s="30" t="n">
        <f aca="false">DATE($B$1,IF($E$1="marzec",3),A12)</f>
        <v>43899</v>
      </c>
      <c r="C12" s="35" t="n">
        <f aca="false">IF(O12=1,"L4",IF(N12=1,"Op",IF(M12=1,"Ub",IF(L12=1,"Uok",IF(K12=1,"Uwż",IF(J12=1,"Uw",IF(P12=1,$P$3,IF(EASTERSUNDAY($B$1)=B12,"Wielkanoc",IF(C11="Wielkanoc","Święto",IF(WEEKDAY(B12)=7,"W5",IF(WEEKDAY(B12)=1,"W5",Podsumowanie!$F$19)))))))))))</f>
        <v>0.3125</v>
      </c>
      <c r="D12" s="35" t="n">
        <f aca="false">IF(O12=1,"L4",IF(N12=1,"Op",IF(M12=1,"Ub",IF(L12=1,"Uok",IF(K12=1,"Uwż",IF(J12=1,"Uw",IF(P12=1,$P$3,IF(EASTERSUNDAY($B$1)=B12,"Wielkanoc",IF(C11="Wielkanoc","Święto",IF(WEEKDAY(B12)=7,"W5",IF(WEEKDAY(B12)=1,"W5",Podsumowanie!$G$19+F12+G12+H12+I12)))))))))))</f>
        <v>0.645833333333333</v>
      </c>
      <c r="E12" s="32" t="n">
        <f aca="false">IF(C12=Podsumowanie!$F$19,D12-C12,SUM(F12:I12))</f>
        <v>0.333333333333333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customFormat="false" ht="13.8" hidden="false" customHeight="false" outlineLevel="0" collapsed="false">
      <c r="A13" s="34" t="n">
        <v>10</v>
      </c>
      <c r="B13" s="30" t="n">
        <f aca="false">DATE($B$1,IF($E$1="marzec",3),A13)</f>
        <v>43900</v>
      </c>
      <c r="C13" s="35" t="n">
        <f aca="false">IF(O13=1,"L4",IF(N13=1,"Op",IF(M13=1,"Ub",IF(L13=1,"Uok",IF(K13=1,"Uwż",IF(J13=1,"Uw",IF(P13=1,$P$3,IF(EASTERSUNDAY($B$1)=B13,"Wielkanoc",IF(C12="Wielkanoc","Święto",IF(WEEKDAY(B13)=7,"W5",IF(WEEKDAY(B13)=1,"W5",Podsumowanie!$F$19)))))))))))</f>
        <v>0.3125</v>
      </c>
      <c r="D13" s="35" t="n">
        <f aca="false">IF(O13=1,"L4",IF(N13=1,"Op",IF(M13=1,"Ub",IF(L13=1,"Uok",IF(K13=1,"Uwż",IF(J13=1,"Uw",IF(P13=1,$P$3,IF(EASTERSUNDAY($B$1)=B13,"Wielkanoc",IF(C12="Wielkanoc","Święto",IF(WEEKDAY(B13)=7,"W5",IF(WEEKDAY(B13)=1,"W5",Podsumowanie!$G$19+F13+G13+H13+I13)))))))))))</f>
        <v>0.645833333333333</v>
      </c>
      <c r="E13" s="32" t="n">
        <f aca="false">IF(C13=Podsumowanie!$F$19,D13-C13,SUM(F13:I13))</f>
        <v>0.333333333333333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customFormat="false" ht="13.8" hidden="false" customHeight="false" outlineLevel="0" collapsed="false">
      <c r="A14" s="27" t="n">
        <v>11</v>
      </c>
      <c r="B14" s="30" t="n">
        <f aca="false">DATE($B$1,IF($E$1="marzec",3),A14)</f>
        <v>43901</v>
      </c>
      <c r="C14" s="35" t="n">
        <f aca="false">IF(O14=1,"L4",IF(N14=1,"Op",IF(M14=1,"Ub",IF(L14=1,"Uok",IF(K14=1,"Uwż",IF(J14=1,"Uw",IF(P14=1,$P$3,IF(EASTERSUNDAY($B$1)=B14,"Wielkanoc",IF(C13="Wielkanoc","Święto",IF(WEEKDAY(B14)=7,"W5",IF(WEEKDAY(B14)=1,"W5",Podsumowanie!$F$19)))))))))))</f>
        <v>0.3125</v>
      </c>
      <c r="D14" s="35" t="n">
        <f aca="false">IF(O14=1,"L4",IF(N14=1,"Op",IF(M14=1,"Ub",IF(L14=1,"Uok",IF(K14=1,"Uwż",IF(J14=1,"Uw",IF(P14=1,$P$3,IF(EASTERSUNDAY($B$1)=B14,"Wielkanoc",IF(C13="Wielkanoc","Święto",IF(WEEKDAY(B14)=7,"W5",IF(WEEKDAY(B14)=1,"W5",Podsumowanie!$G$19+F14+G14+H14+I14)))))))))))</f>
        <v>0.645833333333333</v>
      </c>
      <c r="E14" s="32" t="n">
        <f aca="false">IF(C14=Podsumowanie!$F$19,D14-C14,SUM(F14:I14))</f>
        <v>0.333333333333333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customFormat="false" ht="13.8" hidden="false" customHeight="false" outlineLevel="0" collapsed="false">
      <c r="A15" s="34" t="n">
        <v>12</v>
      </c>
      <c r="B15" s="30" t="n">
        <f aca="false">DATE($B$1,IF($E$1="marzec",3),A15)</f>
        <v>43902</v>
      </c>
      <c r="C15" s="35" t="n">
        <f aca="false">IF(O15=1,"L4",IF(N15=1,"Op",IF(M15=1,"Ub",IF(L15=1,"Uok",IF(K15=1,"Uwż",IF(J15=1,"Uw",IF(P15=1,$P$3,IF(EASTERSUNDAY($B$1)=B15,"Wielkanoc",IF(C14="Wielkanoc","Święto",IF(WEEKDAY(B15)=7,"W5",IF(WEEKDAY(B15)=1,"W5",Podsumowanie!$F$19)))))))))))</f>
        <v>0.3125</v>
      </c>
      <c r="D15" s="35" t="n">
        <f aca="false">IF(O15=1,"L4",IF(N15=1,"Op",IF(M15=1,"Ub",IF(L15=1,"Uok",IF(K15=1,"Uwż",IF(J15=1,"Uw",IF(P15=1,$P$3,IF(EASTERSUNDAY($B$1)=B15,"Wielkanoc",IF(C14="Wielkanoc","Święto",IF(WEEKDAY(B15)=7,"W5",IF(WEEKDAY(B15)=1,"W5",Podsumowanie!$G$19+F15+G15+H15+I15)))))))))))</f>
        <v>0.645833333333333</v>
      </c>
      <c r="E15" s="32" t="n">
        <f aca="false">IF(C15=Podsumowanie!$F$19,D15-C15,SUM(F15:I15))</f>
        <v>0.333333333333333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customFormat="false" ht="13.8" hidden="false" customHeight="false" outlineLevel="0" collapsed="false">
      <c r="A16" s="27" t="n">
        <v>13</v>
      </c>
      <c r="B16" s="30" t="n">
        <f aca="false">DATE($B$1,IF($E$1="marzec",3),A16)</f>
        <v>43903</v>
      </c>
      <c r="C16" s="35" t="n">
        <f aca="false">IF(O16=1,"L4",IF(N16=1,"Op",IF(M16=1,"Ub",IF(L16=1,"Uok",IF(K16=1,"Uwż",IF(J16=1,"Uw",IF(P16=1,$P$3,IF(EASTERSUNDAY($B$1)=B16,"Wielkanoc",IF(C15="Wielkanoc","Święto",IF(WEEKDAY(B16)=7,"W5",IF(WEEKDAY(B16)=1,"W5",Podsumowanie!$F$19)))))))))))</f>
        <v>0.3125</v>
      </c>
      <c r="D16" s="35" t="n">
        <f aca="false">IF(O16=1,"L4",IF(N16=1,"Op",IF(M16=1,"Ub",IF(L16=1,"Uok",IF(K16=1,"Uwż",IF(J16=1,"Uw",IF(P16=1,$P$3,IF(EASTERSUNDAY($B$1)=B16,"Wielkanoc",IF(C15="Wielkanoc","Święto",IF(WEEKDAY(B16)=7,"W5",IF(WEEKDAY(B16)=1,"W5",Podsumowanie!$G$19+F16+G16+H16+I16)))))))))))</f>
        <v>0.645833333333333</v>
      </c>
      <c r="E16" s="32" t="n">
        <f aca="false">IF(C16=Podsumowanie!$F$19,D16-C16,SUM(F16:I16))</f>
        <v>0.333333333333333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customFormat="false" ht="13.8" hidden="false" customHeight="false" outlineLevel="0" collapsed="false">
      <c r="A17" s="34" t="n">
        <v>14</v>
      </c>
      <c r="B17" s="30" t="n">
        <f aca="false">DATE($B$1,IF($E$1="marzec",3),A17)</f>
        <v>43904</v>
      </c>
      <c r="C17" s="35" t="str">
        <f aca="false">IF(O17=1,"L4",IF(N17=1,"Op",IF(M17=1,"Ub",IF(L17=1,"Uok",IF(K17=1,"Uwż",IF(J17=1,"Uw",IF(P17=1,$P$3,IF(EASTERSUNDAY($B$1)=B17,"Wielkanoc",IF(C16="Wielkanoc","Święto",IF(WEEKDAY(B17)=7,"W5",IF(WEEKDAY(B17)=1,"W5",Podsumowanie!$F$19)))))))))))</f>
        <v>W5</v>
      </c>
      <c r="D17" s="35" t="str">
        <f aca="false">IF(O17=1,"L4",IF(N17=1,"Op",IF(M17=1,"Ub",IF(L17=1,"Uok",IF(K17=1,"Uwż",IF(J17=1,"Uw",IF(P17=1,$P$3,IF(EASTERSUNDAY($B$1)=B17,"Wielkanoc",IF(C16="Wielkanoc","Święto",IF(WEEKDAY(B17)=7,"W5",IF(WEEKDAY(B17)=1,"W5",Podsumowanie!$G$19+F17+G17+H17+I17)))))))))))</f>
        <v>W5</v>
      </c>
      <c r="E17" s="32" t="n">
        <f aca="false">IF(C17=Podsumowanie!$F$19,D17-C17,SUM(F17:I17))</f>
        <v>0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customFormat="false" ht="13.8" hidden="false" customHeight="false" outlineLevel="0" collapsed="false">
      <c r="A18" s="27" t="n">
        <v>15</v>
      </c>
      <c r="B18" s="30" t="n">
        <f aca="false">DATE($B$1,IF($E$1="marzec",3),A18)</f>
        <v>43905</v>
      </c>
      <c r="C18" s="35" t="str">
        <f aca="false">IF(O18=1,"L4",IF(N18=1,"Op",IF(M18=1,"Ub",IF(L18=1,"Uok",IF(K18=1,"Uwż",IF(J18=1,"Uw",IF(P18=1,$P$3,IF(EASTERSUNDAY($B$1)=B18,"Wielkanoc",IF(C17="Wielkanoc","Święto",IF(WEEKDAY(B18)=7,"W5",IF(WEEKDAY(B18)=1,"W5",Podsumowanie!$F$19)))))))))))</f>
        <v>W5</v>
      </c>
      <c r="D18" s="35" t="str">
        <f aca="false">IF(O18=1,"L4",IF(N18=1,"Op",IF(M18=1,"Ub",IF(L18=1,"Uok",IF(K18=1,"Uwż",IF(J18=1,"Uw",IF(P18=1,$P$3,IF(EASTERSUNDAY($B$1)=B18,"Wielkanoc",IF(C17="Wielkanoc","Święto",IF(WEEKDAY(B18)=7,"W5",IF(WEEKDAY(B18)=1,"W5",Podsumowanie!$G$19+F18+G18+H18+I18)))))))))))</f>
        <v>W5</v>
      </c>
      <c r="E18" s="32" t="n">
        <f aca="false">IF(C18=Podsumowanie!$F$19,D18-C18,SUM(F18:I18))</f>
        <v>0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customFormat="false" ht="13.8" hidden="false" customHeight="false" outlineLevel="0" collapsed="false">
      <c r="A19" s="34" t="n">
        <v>16</v>
      </c>
      <c r="B19" s="30" t="n">
        <f aca="false">DATE($B$1,IF($E$1="marzec",3),A19)</f>
        <v>43906</v>
      </c>
      <c r="C19" s="35" t="n">
        <f aca="false">IF(O19=1,"L4",IF(N19=1,"Op",IF(M19=1,"Ub",IF(L19=1,"Uok",IF(K19=1,"Uwż",IF(J19=1,"Uw",IF(P19=1,$P$3,IF(EASTERSUNDAY($B$1)=B19,"Wielkanoc",IF(C18="Wielkanoc","Święto",IF(WEEKDAY(B19)=7,"W5",IF(WEEKDAY(B19)=1,"W5",Podsumowanie!$F$19)))))))))))</f>
        <v>0.3125</v>
      </c>
      <c r="D19" s="35" t="n">
        <f aca="false">IF(O19=1,"L4",IF(N19=1,"Op",IF(M19=1,"Ub",IF(L19=1,"Uok",IF(K19=1,"Uwż",IF(J19=1,"Uw",IF(P19=1,$P$3,IF(EASTERSUNDAY($B$1)=B19,"Wielkanoc",IF(C18="Wielkanoc","Święto",IF(WEEKDAY(B19)=7,"W5",IF(WEEKDAY(B19)=1,"W5",Podsumowanie!$G$19+F19+G19+H19+I19)))))))))))</f>
        <v>0.645833333333333</v>
      </c>
      <c r="E19" s="32" t="n">
        <f aca="false">IF(C19=Podsumowanie!$F$19,D19-C19,SUM(F19:I19))</f>
        <v>0.333333333333333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customFormat="false" ht="13.8" hidden="false" customHeight="false" outlineLevel="0" collapsed="false">
      <c r="A20" s="27" t="n">
        <v>17</v>
      </c>
      <c r="B20" s="30" t="n">
        <f aca="false">DATE($B$1,IF($E$1="marzec",3),A20)</f>
        <v>43907</v>
      </c>
      <c r="C20" s="35" t="n">
        <f aca="false">IF(O20=1,"L4",IF(N20=1,"Op",IF(M20=1,"Ub",IF(L20=1,"Uok",IF(K20=1,"Uwż",IF(J20=1,"Uw",IF(P20=1,$P$3,IF(EASTERSUNDAY($B$1)=B20,"Wielkanoc",IF(C19="Wielkanoc","Święto",IF(WEEKDAY(B20)=7,"W5",IF(WEEKDAY(B20)=1,"W5",Podsumowanie!$F$19)))))))))))</f>
        <v>0.3125</v>
      </c>
      <c r="D20" s="35" t="n">
        <f aca="false">IF(O20=1,"L4",IF(N20=1,"Op",IF(M20=1,"Ub",IF(L20=1,"Uok",IF(K20=1,"Uwż",IF(J20=1,"Uw",IF(P20=1,$P$3,IF(EASTERSUNDAY($B$1)=B20,"Wielkanoc",IF(C19="Wielkanoc","Święto",IF(WEEKDAY(B20)=7,"W5",IF(WEEKDAY(B20)=1,"W5",Podsumowanie!$G$19+F20+G20+H20+I20)))))))))))</f>
        <v>0.645833333333333</v>
      </c>
      <c r="E20" s="32" t="n">
        <f aca="false">IF(C20=Podsumowanie!$F$19,D20-C20,SUM(F20:I20))</f>
        <v>0.333333333333333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customFormat="false" ht="13.8" hidden="false" customHeight="false" outlineLevel="0" collapsed="false">
      <c r="A21" s="34" t="n">
        <v>18</v>
      </c>
      <c r="B21" s="30" t="n">
        <f aca="false">DATE($B$1,IF($E$1="marzec",3),A21)</f>
        <v>43908</v>
      </c>
      <c r="C21" s="35" t="n">
        <f aca="false">IF(O21=1,"L4",IF(N21=1,"Op",IF(M21=1,"Ub",IF(L21=1,"Uok",IF(K21=1,"Uwż",IF(J21=1,"Uw",IF(P21=1,$P$3,IF(EASTERSUNDAY($B$1)=B21,"Wielkanoc",IF(C20="Wielkanoc","Święto",IF(WEEKDAY(B21)=7,"W5",IF(WEEKDAY(B21)=1,"W5",Podsumowanie!$F$19)))))))))))</f>
        <v>0.3125</v>
      </c>
      <c r="D21" s="35" t="n">
        <f aca="false">IF(O21=1,"L4",IF(N21=1,"Op",IF(M21=1,"Ub",IF(L21=1,"Uok",IF(K21=1,"Uwż",IF(J21=1,"Uw",IF(P21=1,$P$3,IF(EASTERSUNDAY($B$1)=B21,"Wielkanoc",IF(C20="Wielkanoc","Święto",IF(WEEKDAY(B21)=7,"W5",IF(WEEKDAY(B21)=1,"W5",Podsumowanie!$G$19+F21+G21+H21+I21)))))))))))</f>
        <v>0.645833333333333</v>
      </c>
      <c r="E21" s="32" t="n">
        <f aca="false">IF(C21=Podsumowanie!$F$19,D21-C21,SUM(F21:I21))</f>
        <v>0.333333333333333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customFormat="false" ht="13.8" hidden="false" customHeight="false" outlineLevel="0" collapsed="false">
      <c r="A22" s="27" t="n">
        <v>19</v>
      </c>
      <c r="B22" s="30" t="n">
        <f aca="false">DATE($B$1,IF($E$1="marzec",3),A22)</f>
        <v>43909</v>
      </c>
      <c r="C22" s="35" t="n">
        <f aca="false">IF(O22=1,"L4",IF(N22=1,"Op",IF(M22=1,"Ub",IF(L22=1,"Uok",IF(K22=1,"Uwż",IF(J22=1,"Uw",IF(P22=1,$P$3,IF(EASTERSUNDAY($B$1)=B22,"Wielkanoc",IF(C21="Wielkanoc","Święto",IF(WEEKDAY(B22)=7,"W5",IF(WEEKDAY(B22)=1,"W5",Podsumowanie!$F$19)))))))))))</f>
        <v>0.3125</v>
      </c>
      <c r="D22" s="35" t="n">
        <f aca="false">IF(O22=1,"L4",IF(N22=1,"Op",IF(M22=1,"Ub",IF(L22=1,"Uok",IF(K22=1,"Uwż",IF(J22=1,"Uw",IF(P22=1,$P$3,IF(EASTERSUNDAY($B$1)=B22,"Wielkanoc",IF(C21="Wielkanoc","Święto",IF(WEEKDAY(B22)=7,"W5",IF(WEEKDAY(B22)=1,"W5",Podsumowanie!$G$19+F22+G22+H22+I22)))))))))))</f>
        <v>0.645833333333333</v>
      </c>
      <c r="E22" s="32" t="n">
        <f aca="false">IF(C22=Podsumowanie!$F$19,D22-C22,SUM(F22:I22))</f>
        <v>0.333333333333333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customFormat="false" ht="13.8" hidden="false" customHeight="false" outlineLevel="0" collapsed="false">
      <c r="A23" s="34" t="n">
        <v>20</v>
      </c>
      <c r="B23" s="30" t="n">
        <f aca="false">DATE($B$1,IF($E$1="marzec",3),A23)</f>
        <v>43910</v>
      </c>
      <c r="C23" s="35" t="n">
        <f aca="false">IF(O23=1,"L4",IF(N23=1,"Op",IF(M23=1,"Ub",IF(L23=1,"Uok",IF(K23=1,"Uwż",IF(J23=1,"Uw",IF(P23=1,$P$3,IF(EASTERSUNDAY($B$1)=B23,"Wielkanoc",IF(C22="Wielkanoc","Święto",IF(WEEKDAY(B23)=7,"W5",IF(WEEKDAY(B23)=1,"W5",Podsumowanie!$F$19)))))))))))</f>
        <v>0.3125</v>
      </c>
      <c r="D23" s="35" t="n">
        <f aca="false">IF(O23=1,"L4",IF(N23=1,"Op",IF(M23=1,"Ub",IF(L23=1,"Uok",IF(K23=1,"Uwż",IF(J23=1,"Uw",IF(P23=1,$P$3,IF(EASTERSUNDAY($B$1)=B23,"Wielkanoc",IF(C22="Wielkanoc","Święto",IF(WEEKDAY(B23)=7,"W5",IF(WEEKDAY(B23)=1,"W5",Podsumowanie!$G$19+F23+G23+H23+I23)))))))))))</f>
        <v>0.645833333333333</v>
      </c>
      <c r="E23" s="32" t="n">
        <f aca="false">IF(C23=Podsumowanie!$F$19,D23-C23,SUM(F23:I23))</f>
        <v>0.333333333333333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</row>
    <row r="24" customFormat="false" ht="13.8" hidden="false" customHeight="false" outlineLevel="0" collapsed="false">
      <c r="A24" s="27" t="n">
        <v>21</v>
      </c>
      <c r="B24" s="30" t="n">
        <f aca="false">DATE($B$1,IF($E$1="marzec",3),A24)</f>
        <v>43911</v>
      </c>
      <c r="C24" s="35" t="str">
        <f aca="false">IF(O24=1,"L4",IF(N24=1,"Op",IF(M24=1,"Ub",IF(L24=1,"Uok",IF(K24=1,"Uwż",IF(J24=1,"Uw",IF(P24=1,$P$3,IF(EASTERSUNDAY($B$1)=B24,"Wielkanoc",IF(C23="Wielkanoc","Święto",IF(WEEKDAY(B24)=7,"W5",IF(WEEKDAY(B24)=1,"W5",Podsumowanie!$F$19)))))))))))</f>
        <v>W5</v>
      </c>
      <c r="D24" s="35" t="str">
        <f aca="false">IF(O24=1,"L4",IF(N24=1,"Op",IF(M24=1,"Ub",IF(L24=1,"Uok",IF(K24=1,"Uwż",IF(J24=1,"Uw",IF(P24=1,$P$3,IF(EASTERSUNDAY($B$1)=B24,"Wielkanoc",IF(C23="Wielkanoc","Święto",IF(WEEKDAY(B24)=7,"W5",IF(WEEKDAY(B24)=1,"W5",Podsumowanie!$G$19+F24+G24+H24+I24)))))))))))</f>
        <v>W5</v>
      </c>
      <c r="E24" s="32" t="n">
        <f aca="false">IF(C24=Podsumowanie!$F$19,D24-C24,SUM(F24:I24))</f>
        <v>0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customFormat="false" ht="13.8" hidden="false" customHeight="false" outlineLevel="0" collapsed="false">
      <c r="A25" s="34" t="n">
        <v>22</v>
      </c>
      <c r="B25" s="30" t="n">
        <f aca="false">DATE($B$1,IF($E$1="marzec",3),A25)</f>
        <v>43912</v>
      </c>
      <c r="C25" s="35" t="str">
        <f aca="false">IF(O25=1,"L4",IF(N25=1,"Op",IF(M25=1,"Ub",IF(L25=1,"Uok",IF(K25=1,"Uwż",IF(J25=1,"Uw",IF(P25=1,$P$3,IF(EASTERSUNDAY($B$1)=B25,"Wielkanoc",IF(C24="Wielkanoc","Święto",IF(WEEKDAY(B25)=7,"W5",IF(WEEKDAY(B25)=1,"W5",Podsumowanie!$F$19)))))))))))</f>
        <v>W5</v>
      </c>
      <c r="D25" s="35" t="str">
        <f aca="false">IF(O25=1,"L4",IF(N25=1,"Op",IF(M25=1,"Ub",IF(L25=1,"Uok",IF(K25=1,"Uwż",IF(J25=1,"Uw",IF(P25=1,$P$3,IF(EASTERSUNDAY($B$1)=B25,"Wielkanoc",IF(C24="Wielkanoc","Święto",IF(WEEKDAY(B25)=7,"W5",IF(WEEKDAY(B25)=1,"W5",Podsumowanie!$G$19+F25+G25+H25+I25)))))))))))</f>
        <v>W5</v>
      </c>
      <c r="E25" s="32" t="n">
        <f aca="false">IF(C25=Podsumowanie!$F$19,D25-C25,SUM(F25:I25))</f>
        <v>0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customFormat="false" ht="13.8" hidden="false" customHeight="false" outlineLevel="0" collapsed="false">
      <c r="A26" s="27" t="n">
        <v>23</v>
      </c>
      <c r="B26" s="30" t="n">
        <f aca="false">DATE($B$1,IF($E$1="marzec",3),A26)</f>
        <v>43913</v>
      </c>
      <c r="C26" s="35" t="n">
        <f aca="false">IF(O26=1,"L4",IF(N26=1,"Op",IF(M26=1,"Ub",IF(L26=1,"Uok",IF(K26=1,"Uwż",IF(J26=1,"Uw",IF(P26=1,$P$3,IF(EASTERSUNDAY($B$1)=B26,"Wielkanoc",IF(C25="Wielkanoc","Święto",IF(WEEKDAY(B26)=7,"W5",IF(WEEKDAY(B26)=1,"W5",Podsumowanie!$F$19)))))))))))</f>
        <v>0.3125</v>
      </c>
      <c r="D26" s="35" t="n">
        <f aca="false">IF(O26=1,"L4",IF(N26=1,"Op",IF(M26=1,"Ub",IF(L26=1,"Uok",IF(K26=1,"Uwż",IF(J26=1,"Uw",IF(P26=1,$P$3,IF(EASTERSUNDAY($B$1)=B26,"Wielkanoc",IF(C25="Wielkanoc","Święto",IF(WEEKDAY(B26)=7,"W5",IF(WEEKDAY(B26)=1,"W5",Podsumowanie!$G$19+F26+G26+H26+I26)))))))))))</f>
        <v>0.645833333333333</v>
      </c>
      <c r="E26" s="32" t="n">
        <f aca="false">IF(C26=Podsumowanie!$F$19,D26-C26,SUM(F26:I26))</f>
        <v>0.333333333333333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customFormat="false" ht="13.8" hidden="false" customHeight="false" outlineLevel="0" collapsed="false">
      <c r="A27" s="34" t="n">
        <v>24</v>
      </c>
      <c r="B27" s="30" t="n">
        <f aca="false">DATE($B$1,IF($E$1="marzec",3),A27)</f>
        <v>43914</v>
      </c>
      <c r="C27" s="35" t="n">
        <f aca="false">IF(O27=1,"L4",IF(N27=1,"Op",IF(M27=1,"Ub",IF(L27=1,"Uok",IF(K27=1,"Uwż",IF(J27=1,"Uw",IF(P27=1,$P$3,IF(EASTERSUNDAY($B$1)=B27,"Wielkanoc",IF(C26="Wielkanoc","Święto",IF(WEEKDAY(B27)=7,"W5",IF(WEEKDAY(B27)=1,"W5",Podsumowanie!$F$19)))))))))))</f>
        <v>0.3125</v>
      </c>
      <c r="D27" s="35" t="n">
        <f aca="false">IF(O27=1,"L4",IF(N27=1,"Op",IF(M27=1,"Ub",IF(L27=1,"Uok",IF(K27=1,"Uwż",IF(J27=1,"Uw",IF(P27=1,$P$3,IF(EASTERSUNDAY($B$1)=B27,"Wielkanoc",IF(C26="Wielkanoc","Święto",IF(WEEKDAY(B27)=7,"W5",IF(WEEKDAY(B27)=1,"W5",Podsumowanie!$G$19+F27+G27+H27+I27)))))))))))</f>
        <v>0.645833333333333</v>
      </c>
      <c r="E27" s="32" t="n">
        <f aca="false">IF(C27=Podsumowanie!$F$19,D27-C27,SUM(F27:I27))</f>
        <v>0.333333333333333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customFormat="false" ht="13.8" hidden="false" customHeight="false" outlineLevel="0" collapsed="false">
      <c r="A28" s="27" t="n">
        <v>25</v>
      </c>
      <c r="B28" s="30" t="n">
        <f aca="false">DATE($B$1,IF($E$1="marzec",3),A28)</f>
        <v>43915</v>
      </c>
      <c r="C28" s="35" t="n">
        <f aca="false">IF(O28=1,"L4",IF(N28=1,"Op",IF(M28=1,"Ub",IF(L28=1,"Uok",IF(K28=1,"Uwż",IF(J28=1,"Uw",IF(P28=1,$P$3,IF(EASTERSUNDAY($B$1)=B28,"Wielkanoc",IF(C27="Wielkanoc","Święto",IF(WEEKDAY(B28)=7,"W5",IF(WEEKDAY(B28)=1,"W5",Podsumowanie!$F$19)))))))))))</f>
        <v>0.3125</v>
      </c>
      <c r="D28" s="35" t="n">
        <f aca="false">IF(O28=1,"L4",IF(N28=1,"Op",IF(M28=1,"Ub",IF(L28=1,"Uok",IF(K28=1,"Uwż",IF(J28=1,"Uw",IF(P28=1,$P$3,IF(EASTERSUNDAY($B$1)=B28,"Wielkanoc",IF(C27="Wielkanoc","Święto",IF(WEEKDAY(B28)=7,"W5",IF(WEEKDAY(B28)=1,"W5",Podsumowanie!$G$19+F28+G28+H28+I28)))))))))))</f>
        <v>0.645833333333333</v>
      </c>
      <c r="E28" s="32" t="n">
        <f aca="false">IF(C28=Podsumowanie!$F$19,D28-C28,SUM(F28:I28))</f>
        <v>0.333333333333333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customFormat="false" ht="13.8" hidden="false" customHeight="false" outlineLevel="0" collapsed="false">
      <c r="A29" s="34" t="n">
        <v>26</v>
      </c>
      <c r="B29" s="30" t="n">
        <f aca="false">DATE($B$1,IF($E$1="marzec",3),A29)</f>
        <v>43916</v>
      </c>
      <c r="C29" s="35" t="n">
        <f aca="false">IF(O29=1,"L4",IF(N29=1,"Op",IF(M29=1,"Ub",IF(L29=1,"Uok",IF(K29=1,"Uwż",IF(J29=1,"Uw",IF(P29=1,$P$3,IF(EASTERSUNDAY($B$1)=B29,"Wielkanoc",IF(C28="Wielkanoc","Święto",IF(WEEKDAY(B29)=7,"W5",IF(WEEKDAY(B29)=1,"W5",Podsumowanie!$F$19)))))))))))</f>
        <v>0.3125</v>
      </c>
      <c r="D29" s="35" t="n">
        <f aca="false">IF(O29=1,"L4",IF(N29=1,"Op",IF(M29=1,"Ub",IF(L29=1,"Uok",IF(K29=1,"Uwż",IF(J29=1,"Uw",IF(P29=1,$P$3,IF(EASTERSUNDAY($B$1)=B29,"Wielkanoc",IF(C28="Wielkanoc","Święto",IF(WEEKDAY(B29)=7,"W5",IF(WEEKDAY(B29)=1,"W5",Podsumowanie!$G$19+F29+G29+H29+I29)))))))))))</f>
        <v>0.645833333333333</v>
      </c>
      <c r="E29" s="32" t="n">
        <f aca="false">IF(C29=Podsumowanie!$F$19,D29-C29,SUM(F29:I29))</f>
        <v>0.333333333333333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customFormat="false" ht="13.8" hidden="false" customHeight="false" outlineLevel="0" collapsed="false">
      <c r="A30" s="27" t="n">
        <v>27</v>
      </c>
      <c r="B30" s="30" t="n">
        <f aca="false">DATE($B$1,IF($E$1="marzec",3),A30)</f>
        <v>43917</v>
      </c>
      <c r="C30" s="35" t="n">
        <f aca="false">IF(O30=1,"L4",IF(N30=1,"Op",IF(M30=1,"Ub",IF(L30=1,"Uok",IF(K30=1,"Uwż",IF(J30=1,"Uw",IF(P30=1,$P$3,IF(EASTERSUNDAY($B$1)=B30,"Wielkanoc",IF(C29="Wielkanoc","Święto",IF(WEEKDAY(B30)=7,"W5",IF(WEEKDAY(B30)=1,"W5",Podsumowanie!$F$19)))))))))))</f>
        <v>0.3125</v>
      </c>
      <c r="D30" s="35" t="n">
        <f aca="false">IF(O30=1,"L4",IF(N30=1,"Op",IF(M30=1,"Ub",IF(L30=1,"Uok",IF(K30=1,"Uwż",IF(J30=1,"Uw",IF(P30=1,$P$3,IF(EASTERSUNDAY($B$1)=B30,"Wielkanoc",IF(C29="Wielkanoc","Święto",IF(WEEKDAY(B30)=7,"W5",IF(WEEKDAY(B30)=1,"W5",Podsumowanie!$G$19+F30+G30+H30+I30)))))))))))</f>
        <v>0.645833333333333</v>
      </c>
      <c r="E30" s="32" t="n">
        <f aca="false">IF(C30=Podsumowanie!$F$19,D30-C30,SUM(F30:I30))</f>
        <v>0.333333333333333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customFormat="false" ht="13.8" hidden="false" customHeight="false" outlineLevel="0" collapsed="false">
      <c r="A31" s="34" t="n">
        <v>28</v>
      </c>
      <c r="B31" s="30" t="n">
        <f aca="false">DATE($B$1,IF($E$1="marzec",3),A31)</f>
        <v>43918</v>
      </c>
      <c r="C31" s="35" t="str">
        <f aca="false">IF(O31=1,"L4",IF(N31=1,"Op",IF(M31=1,"Ub",IF(L31=1,"Uok",IF(K31=1,"Uwż",IF(J31=1,"Uw",IF(P31=1,$P$3,IF(EASTERSUNDAY($B$1)=B31,"Wielkanoc",IF(C30="Wielkanoc","Święto",IF(WEEKDAY(B31)=7,"W5",IF(WEEKDAY(B31)=1,"W5",Podsumowanie!$F$19)))))))))))</f>
        <v>W5</v>
      </c>
      <c r="D31" s="35" t="str">
        <f aca="false">IF(O31=1,"L4",IF(N31=1,"Op",IF(M31=1,"Ub",IF(L31=1,"Uok",IF(K31=1,"Uwż",IF(J31=1,"Uw",IF(P31=1,$P$3,IF(EASTERSUNDAY($B$1)=B31,"Wielkanoc",IF(C30="Wielkanoc","Święto",IF(WEEKDAY(B31)=7,"W5",IF(WEEKDAY(B31)=1,"W5",Podsumowanie!$G$19+F31+G31+H31+I31)))))))))))</f>
        <v>W5</v>
      </c>
      <c r="E31" s="32" t="n">
        <f aca="false">IF(C31=Podsumowanie!$F$19,D31-C31,SUM(F31:I31))</f>
        <v>0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customFormat="false" ht="13.8" hidden="false" customHeight="false" outlineLevel="0" collapsed="false">
      <c r="A32" s="27" t="n">
        <v>29</v>
      </c>
      <c r="B32" s="30" t="n">
        <f aca="false">DATE($B$1,IF($E$1="marzec",3),A32)</f>
        <v>43919</v>
      </c>
      <c r="C32" s="35" t="str">
        <f aca="false">IF(O32=1,"L4",IF(N32=1,"Op",IF(M32=1,"Ub",IF(L32=1,"Uok",IF(K32=1,"Uwż",IF(J32=1,"Uw",IF(P32=1,$P$3,IF(EASTERSUNDAY($B$1)=B32,"Wielkanoc",IF(C31="Wielkanoc","Święto",IF(WEEKDAY(B32)=7,"W5",IF(WEEKDAY(B32)=1,"W5",Podsumowanie!$F$19)))))))))))</f>
        <v>W5</v>
      </c>
      <c r="D32" s="35" t="str">
        <f aca="false">IF(O32=1,"L4",IF(N32=1,"Op",IF(M32=1,"Ub",IF(L32=1,"Uok",IF(K32=1,"Uwż",IF(J32=1,"Uw",IF(P32=1,$P$3,IF(EASTERSUNDAY($B$1)=B32,"Wielkanoc",IF(C31="Wielkanoc","Święto",IF(WEEKDAY(B32)=7,"W5",IF(WEEKDAY(B32)=1,"W5",Podsumowanie!$G$19+F32+G32+H32+I32)))))))))))</f>
        <v>W5</v>
      </c>
      <c r="E32" s="32" t="n">
        <f aca="false">IF(C32=Podsumowanie!$F$19,D32-C32,SUM(F32:I32))</f>
        <v>0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customFormat="false" ht="13.8" hidden="false" customHeight="false" outlineLevel="0" collapsed="false">
      <c r="A33" s="34" t="n">
        <v>30</v>
      </c>
      <c r="B33" s="30" t="n">
        <f aca="false">DATE($B$1,IF($E$1="marzec",3),A33)</f>
        <v>43920</v>
      </c>
      <c r="C33" s="35" t="n">
        <f aca="false">IF(O33=1,"L4",IF(N33=1,"Op",IF(M33=1,"Ub",IF(L33=1,"Uok",IF(K33=1,"Uwż",IF(J33=1,"Uw",IF(P33=1,$P$3,IF(EASTERSUNDAY($B$1)=B33,"Wielkanoc",IF(C32="Wielkanoc","Święto",IF(WEEKDAY(B33)=7,"W5",IF(WEEKDAY(B33)=1,"W5",Podsumowanie!$F$19)))))))))))</f>
        <v>0.3125</v>
      </c>
      <c r="D33" s="35" t="n">
        <f aca="false">IF(O33=1,"L4",IF(N33=1,"Op",IF(M33=1,"Ub",IF(L33=1,"Uok",IF(K33=1,"Uwż",IF(J33=1,"Uw",IF(P33=1,$P$3,IF(EASTERSUNDAY($B$1)=B33,"Wielkanoc",IF(C32="Wielkanoc","Święto",IF(WEEKDAY(B33)=7,"W5",IF(WEEKDAY(B33)=1,"W5",Podsumowanie!$G$19+F33+G33+H33+I33)))))))))))</f>
        <v>0.645833333333333</v>
      </c>
      <c r="E33" s="32" t="n">
        <f aca="false">IF(C33=Podsumowanie!$F$19,D33-C33,SUM(F33:I33))</f>
        <v>0.333333333333333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customFormat="false" ht="13.8" hidden="false" customHeight="false" outlineLevel="0" collapsed="false">
      <c r="A34" s="36" t="n">
        <v>31</v>
      </c>
      <c r="B34" s="30" t="n">
        <f aca="false">DATE($B$1,IF($E$1="marzec",3),A34)</f>
        <v>43921</v>
      </c>
      <c r="C34" s="35" t="n">
        <f aca="false">IF(O34=1,"L4",IF(N34=1,"Op",IF(M34=1,"Ub",IF(L34=1,"Uok",IF(K34=1,"Uwż",IF(J34=1,"Uw",IF(P34=1,$P$3,IF(EASTERSUNDAY($B$1)=B34,"Wielkanoc",IF(C33="Wielkanoc","Święto",IF(WEEKDAY(B34)=7,"W5",IF(WEEKDAY(B34)=1,"W5",Podsumowanie!$F$19)))))))))))</f>
        <v>0.3125</v>
      </c>
      <c r="D34" s="35" t="n">
        <f aca="false">IF(O34=1,"L4",IF(N34=1,"Op",IF(M34=1,"Ub",IF(L34=1,"Uok",IF(K34=1,"Uwż",IF(J34=1,"Uw",IF(P34=1,$P$3,IF(EASTERSUNDAY($B$1)=B34,"Wielkanoc",IF(C33="Wielkanoc","Święto",IF(WEEKDAY(B34)=7,"W5",IF(WEEKDAY(B34)=1,"W5",Podsumowanie!$G$19+F34+G34+H34+I34)))))))))))</f>
        <v>0.645833333333333</v>
      </c>
      <c r="E34" s="32" t="n">
        <f aca="false">IF(C34=Podsumowanie!$F$19,D34-C34,SUM(F34:I34))</f>
        <v>0.333333333333333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9"/>
    </row>
    <row r="35" customFormat="false" ht="13.8" hidden="false" customHeight="false" outlineLevel="0" collapsed="false">
      <c r="A35" s="40"/>
      <c r="B35" s="41"/>
      <c r="C35" s="42"/>
      <c r="D35" s="43" t="s">
        <v>61</v>
      </c>
      <c r="E35" s="44" t="n">
        <f aca="false">SUM(E4:E34)</f>
        <v>7.33333333333333</v>
      </c>
      <c r="F35" s="44" t="n">
        <f aca="false">SUM(F4:F34)</f>
        <v>0</v>
      </c>
      <c r="G35" s="44" t="n">
        <f aca="false">SUM(G4:G34)</f>
        <v>0</v>
      </c>
      <c r="H35" s="44" t="n">
        <f aca="false">SUM(H4:H34)</f>
        <v>0</v>
      </c>
      <c r="I35" s="44" t="n">
        <f aca="false">SUM(I4:I34)</f>
        <v>0</v>
      </c>
      <c r="J35" s="45" t="n">
        <f aca="false">SUM(J4:J34)</f>
        <v>0</v>
      </c>
      <c r="K35" s="45" t="n">
        <f aca="false">SUM(K4:K34)</f>
        <v>0</v>
      </c>
      <c r="L35" s="45" t="n">
        <f aca="false">SUM(L4:L34)</f>
        <v>0</v>
      </c>
      <c r="M35" s="45" t="n">
        <f aca="false">SUM(M4:M34)</f>
        <v>0</v>
      </c>
      <c r="N35" s="45" t="n">
        <f aca="false">SUM(N4:N34)</f>
        <v>0</v>
      </c>
      <c r="O35" s="45" t="n">
        <f aca="false">SUM(O4:O34)</f>
        <v>0</v>
      </c>
      <c r="P35" s="45" t="n">
        <f aca="false">SUM(P4:P34)</f>
        <v>0</v>
      </c>
      <c r="Q35" s="46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9" customFormat="false" ht="25.8" hidden="true" customHeight="false" outlineLevel="0" collapsed="false">
      <c r="A39" s="26" t="s">
        <v>55</v>
      </c>
      <c r="B39" s="26" t="s">
        <v>56</v>
      </c>
      <c r="C39" s="26" t="s">
        <v>57</v>
      </c>
      <c r="D39" s="26" t="s">
        <v>58</v>
      </c>
    </row>
    <row r="40" customFormat="false" ht="12.8" hidden="true" customHeight="false" outlineLevel="0" collapsed="false">
      <c r="C40" s="0" t="s">
        <v>64</v>
      </c>
    </row>
    <row r="43" customFormat="false" ht="12.8" hidden="true" customHeight="false" outlineLevel="0" collapsed="false">
      <c r="A43" s="0" t="n">
        <f aca="false">DCOUNTA(A3:D34, ,A39:D40)</f>
        <v>0</v>
      </c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dataValidations count="1">
    <dataValidation allowBlank="true" operator="equal" showDropDown="false" showErrorMessage="true" showInputMessage="false" sqref="A3:D34" type="none">
      <formula1>0</formula1>
      <formula2>0</formula2>
    </dataValidation>
  </dataValidations>
  <printOptions headings="false" gridLines="false" gridLinesSet="true" horizontalCentered="false" verticalCentered="false"/>
  <pageMargins left="0.236111111111111" right="0.236111111111111" top="0.675" bottom="0.580555555555555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 Jagiełły 1a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8" activeCellId="0" sqref="C28"/>
    </sheetView>
  </sheetViews>
  <sheetFormatPr defaultRowHeight="12.8"/>
  <cols>
    <col collapsed="false" hidden="false" max="1" min="1" style="0" width="10.1224489795918"/>
    <col collapsed="false" hidden="false" max="2" min="2" style="0" width="15.2551020408163"/>
    <col collapsed="false" hidden="false" max="4" min="3" style="0" width="10.530612244898"/>
    <col collapsed="false" hidden="false" max="5" min="5" style="0" width="12.5561224489796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26" t="s">
        <v>0</v>
      </c>
      <c r="B1" s="27" t="n">
        <f aca="false">Podsumowanie!A2</f>
        <v>2020</v>
      </c>
      <c r="C1" s="27"/>
      <c r="D1" s="26" t="s">
        <v>40</v>
      </c>
      <c r="E1" s="27" t="s">
        <v>26</v>
      </c>
      <c r="F1" s="27"/>
      <c r="G1" s="26" t="s">
        <v>1</v>
      </c>
      <c r="H1" s="26"/>
      <c r="I1" s="27" t="n">
        <f aca="false">Podsumowanie!D1</f>
        <v>0</v>
      </c>
      <c r="J1" s="27"/>
      <c r="K1" s="27"/>
      <c r="L1" s="26" t="s">
        <v>2</v>
      </c>
      <c r="M1" s="27" t="n">
        <f aca="false">Podsumowanie!G1</f>
        <v>0</v>
      </c>
      <c r="N1" s="27"/>
      <c r="O1" s="26" t="s">
        <v>51</v>
      </c>
      <c r="P1" s="26"/>
      <c r="Q1" s="28"/>
    </row>
    <row r="2" customFormat="false" ht="30.05" hidden="false" customHeight="true" outlineLevel="0" collapsed="false">
      <c r="A2" s="26" t="s">
        <v>52</v>
      </c>
      <c r="B2" s="26"/>
      <c r="C2" s="26" t="s">
        <v>8</v>
      </c>
      <c r="D2" s="26"/>
      <c r="E2" s="26"/>
      <c r="F2" s="26" t="s">
        <v>9</v>
      </c>
      <c r="G2" s="26"/>
      <c r="H2" s="26"/>
      <c r="I2" s="26"/>
      <c r="J2" s="26" t="s">
        <v>65</v>
      </c>
      <c r="K2" s="26"/>
      <c r="L2" s="26"/>
      <c r="M2" s="26"/>
      <c r="N2" s="26"/>
      <c r="O2" s="26"/>
      <c r="P2" s="26"/>
      <c r="Q2" s="26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26" t="s">
        <v>17</v>
      </c>
      <c r="L3" s="26" t="s">
        <v>18</v>
      </c>
      <c r="M3" s="26" t="s">
        <v>19</v>
      </c>
      <c r="N3" s="26" t="s">
        <v>20</v>
      </c>
      <c r="O3" s="26" t="s">
        <v>21</v>
      </c>
      <c r="P3" s="28" t="s">
        <v>22</v>
      </c>
      <c r="Q3" s="26"/>
    </row>
    <row r="4" customFormat="false" ht="13.8" hidden="false" customHeight="false" outlineLevel="0" collapsed="false">
      <c r="A4" s="27" t="n">
        <v>1</v>
      </c>
      <c r="B4" s="30" t="n">
        <f aca="false">DATE($B$1,IF($E$1="kwiecień",4),A4)</f>
        <v>43922</v>
      </c>
      <c r="C4" s="35" t="n">
        <f aca="false">IF(O4=1,"L4",IF(N4=1,"Op",IF(M4=1,"Ub",IF(L4=1,"Uok",IF(K4=1,"Uwż",IF(J4=1,"Uw",IF(P4=1,$P$3,IF(EASTERSUNDAY($B$1)=B4,"Wielkanoc",IF(marzec!C34="Wielkanoc","Święto",IF(WEEKDAY(B4)=7,"W5",IF(WEEKDAY(B4)=1,"W5",Podsumowanie!F19)))))))))))</f>
        <v>0.3125</v>
      </c>
      <c r="D4" s="35" t="n">
        <f aca="false">IF(O4=1,"L4",IF(N4=1,"Op",IF(M4=1,"Ub",IF(L4=1,"Uok",IF(K4=1,"Uwż",IF(J4=1,"Uw",IF(P4=1,$P$3,IF(EASTERSUNDAY($B$1)=B4,"Wielkanoc",IF(marzec!C34="Wielkanoc","święto",IF(WEEKDAY(B4)=7,"W5",IF(WEEKDAY(B4)=1,"W5",Podsumowanie!G19+F4+G4+H4+I4)))))))))))</f>
        <v>0.645833333333333</v>
      </c>
      <c r="E4" s="32" t="n">
        <f aca="false">IF(C4=Podsumowanie!$F$19,D4-C4,SUM(F4:I4))</f>
        <v>0.333333333333333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customFormat="false" ht="13.8" hidden="false" customHeight="false" outlineLevel="0" collapsed="false">
      <c r="A5" s="34" t="n">
        <v>2</v>
      </c>
      <c r="B5" s="30" t="n">
        <f aca="false">DATE($B$1,IF($E$1="kwiecień",4),A5)</f>
        <v>43923</v>
      </c>
      <c r="C5" s="35" t="n">
        <f aca="false">IF(O5=1,"L4",IF(N5=1,"Op",IF(M5=1,"Ub",IF(L5=1,"Uok",IF(K5=1,"Uwż",IF(J5=1,"Uw",IF(P5=1,$P$3,IF(EASTERSUNDAY($B$1)=B5,"Wielkanoc",IF(C4="Wielkanoc","Świeto",IF(WEEKDAY(B5)=7,"W5",IF(WEEKDAY(B5)=1,"W5",Podsumowanie!$F$19)))))))))))</f>
        <v>0.3125</v>
      </c>
      <c r="D5" s="35" t="n">
        <f aca="false">IF(O5=1,"L4",IF(N5=1,"Op",IF(M5=1,"Ub",IF(L5=1,"Uok",IF(K5=1,"Uwż",IF(J5=1,"Uw",IF(P5=1,$P$3,IF(EASTERSUNDAY($B$1)=B5,"Wielkanoc",IF(C4="Wielkanoc","Święto",IF(WEEKDAY(B5)=7,"W5",IF(WEEKDAY(B5)=1,"W5",Podsumowanie!$G$19+F5+G5+H5+I5)))))))))))</f>
        <v>0.645833333333333</v>
      </c>
      <c r="E5" s="32" t="n">
        <f aca="false">IF(C5=Podsumowanie!$F$19,D5-C5,SUM(F5:I5))</f>
        <v>0.333333333333333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customFormat="false" ht="13.8" hidden="false" customHeight="false" outlineLevel="0" collapsed="false">
      <c r="A6" s="27" t="n">
        <v>3</v>
      </c>
      <c r="B6" s="30" t="n">
        <f aca="false">DATE($B$1,IF($E$1="kwiecień",4),A6)</f>
        <v>43924</v>
      </c>
      <c r="C6" s="35" t="n">
        <f aca="false">IF(O6=1,"L4",IF(N6=1,"Op",IF(M6=1,"Ub",IF(L6=1,"Uok",IF(K6=1,"Uwż",IF(J6=1,"Uw",IF(P6=1,$P$3,IF(EASTERSUNDAY($B$1)=B6,"Wielkanoc",IF(C5="Wielkanoc","Świeto",IF(WEEKDAY(B6)=7,"W5",IF(WEEKDAY(B6)=1,"W5",Podsumowanie!$F$19)))))))))))</f>
        <v>0.3125</v>
      </c>
      <c r="D6" s="35" t="n">
        <f aca="false">IF(O6=1,"L4",IF(N6=1,"Op",IF(M6=1,"Ub",IF(L6=1,"Uok",IF(K6=1,"Uwż",IF(J6=1,"Uw",IF(P6=1,$P$3,IF(EASTERSUNDAY($B$1)=B6,"Wielkanoc",IF(C5="Wielkanoc","Święto",IF(WEEKDAY(B6)=7,"W5",IF(WEEKDAY(B6)=1,"W5",Podsumowanie!$G$19+F6+G6+H6+I6)))))))))))</f>
        <v>0.645833333333333</v>
      </c>
      <c r="E6" s="32" t="n">
        <f aca="false">IF(C6=Podsumowanie!$F$19,D6-C6,SUM(F6:I6))</f>
        <v>0.333333333333333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customFormat="false" ht="13.8" hidden="false" customHeight="false" outlineLevel="0" collapsed="false">
      <c r="A7" s="34" t="n">
        <v>4</v>
      </c>
      <c r="B7" s="30" t="n">
        <f aca="false">DATE($B$1,IF($E$1="kwiecień",4),A7)</f>
        <v>43925</v>
      </c>
      <c r="C7" s="35" t="str">
        <f aca="false">IF(O7=1,"L4",IF(N7=1,"Op",IF(M7=1,"Ub",IF(L7=1,"Uok",IF(K7=1,"Uwż",IF(J7=1,"Uw",IF(P7=1,$P$3,IF(EASTERSUNDAY($B$1)=B7,"Wielkanoc",IF(C6="Wielkanoc","Świeto",IF(WEEKDAY(B7)=7,"W5",IF(WEEKDAY(B7)=1,"W5",Podsumowanie!$F$19)))))))))))</f>
        <v>W5</v>
      </c>
      <c r="D7" s="35" t="str">
        <f aca="false">IF(O7=1,"L4",IF(N7=1,"Op",IF(M7=1,"Ub",IF(L7=1,"Uok",IF(K7=1,"Uwż",IF(J7=1,"Uw",IF(P7=1,$P$3,IF(EASTERSUNDAY($B$1)=B7,"Wielkanoc",IF(C6="Wielkanoc","Święto",IF(WEEKDAY(B7)=7,"W5",IF(WEEKDAY(B7)=1,"W5",Podsumowanie!$G$19+F7+G7+H7+I7)))))))))))</f>
        <v>W5</v>
      </c>
      <c r="E7" s="32" t="n">
        <f aca="false">IF(C7=Podsumowanie!$F$19,D7-C7,SUM(F7:I7))</f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customFormat="false" ht="13.8" hidden="false" customHeight="false" outlineLevel="0" collapsed="false">
      <c r="A8" s="27" t="n">
        <v>5</v>
      </c>
      <c r="B8" s="30" t="n">
        <f aca="false">DATE($B$1,IF($E$1="kwiecień",4),A8)</f>
        <v>43926</v>
      </c>
      <c r="C8" s="35" t="str">
        <f aca="false">IF(O8=1,"L4",IF(N8=1,"Op",IF(M8=1,"Ub",IF(L8=1,"Uok",IF(K8=1,"Uwż",IF(J8=1,"Uw",IF(P8=1,$P$3,IF(EASTERSUNDAY($B$1)=B8,"Wielkanoc",IF(C7="Wielkanoc","Świeto",IF(WEEKDAY(B8)=7,"W5",IF(WEEKDAY(B8)=1,"W5",Podsumowanie!$F$19)))))))))))</f>
        <v>W5</v>
      </c>
      <c r="D8" s="35" t="str">
        <f aca="false">IF(O8=1,"L4",IF(N8=1,"Op",IF(M8=1,"Ub",IF(L8=1,"Uok",IF(K8=1,"Uwż",IF(J8=1,"Uw",IF(P8=1,$P$3,IF(EASTERSUNDAY($B$1)=B8,"Wielkanoc",IF(C7="Wielkanoc","Święto",IF(WEEKDAY(B8)=7,"W5",IF(WEEKDAY(B8)=1,"W5",Podsumowanie!$G$19+F8+G8+H8+I8)))))))))))</f>
        <v>W5</v>
      </c>
      <c r="E8" s="32" t="n">
        <f aca="false">IF(C8=Podsumowanie!$F$19,D8-C8,SUM(F8:I8))</f>
        <v>0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customFormat="false" ht="13.8" hidden="false" customHeight="false" outlineLevel="0" collapsed="false">
      <c r="A9" s="34" t="n">
        <v>6</v>
      </c>
      <c r="B9" s="30" t="n">
        <f aca="false">DATE($B$1,IF($E$1="kwiecień",4),A9)</f>
        <v>43927</v>
      </c>
      <c r="C9" s="35" t="n">
        <f aca="false">IF(O9=1,"L4",IF(N9=1,"Op",IF(M9=1,"Ub",IF(L9=1,"Uok",IF(K9=1,"Uwż",IF(J9=1,"Uw",IF(P9=1,$P$3,IF(EASTERSUNDAY($B$1)=B9,"Wielkanoc",IF(C8="Wielkanoc","Świeto",IF(WEEKDAY(B9)=7,"W5",IF(WEEKDAY(B9)=1,"W5",Podsumowanie!$F$19)))))))))))</f>
        <v>0.3125</v>
      </c>
      <c r="D9" s="35" t="n">
        <f aca="false">IF(O9=1,"L4",IF(N9=1,"Op",IF(M9=1,"Ub",IF(L9=1,"Uok",IF(K9=1,"Uwż",IF(J9=1,"Uw",IF(P9=1,$P$3,IF(EASTERSUNDAY($B$1)=B9,"Wielkanoc",IF(C8="Wielkanoc","Święto",IF(WEEKDAY(B9)=7,"W5",IF(WEEKDAY(B9)=1,"W5",Podsumowanie!$G$19+F9+G9+H9+I9)))))))))))</f>
        <v>0.645833333333333</v>
      </c>
      <c r="E9" s="32" t="n">
        <f aca="false">IF(C9=Podsumowanie!$F$19,D9-C9,SUM(F9:I9))</f>
        <v>0.333333333333333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customFormat="false" ht="13.8" hidden="false" customHeight="false" outlineLevel="0" collapsed="false">
      <c r="A10" s="27" t="n">
        <v>7</v>
      </c>
      <c r="B10" s="30" t="n">
        <f aca="false">DATE($B$1,IF($E$1="kwiecień",4),A10)</f>
        <v>43928</v>
      </c>
      <c r="C10" s="35" t="n">
        <f aca="false">IF(O10=1,"L4",IF(N10=1,"Op",IF(M10=1,"Ub",IF(L10=1,"Uok",IF(K10=1,"Uwż",IF(J10=1,"Uw",IF(P10=1,$P$3,IF(EASTERSUNDAY($B$1)=B10,"Wielkanoc",IF(C9="Wielkanoc","Świeto",IF(WEEKDAY(B10)=7,"W5",IF(WEEKDAY(B10)=1,"W5",Podsumowanie!$F$19)))))))))))</f>
        <v>0.3125</v>
      </c>
      <c r="D10" s="35" t="n">
        <f aca="false">IF(O10=1,"L4",IF(N10=1,"Op",IF(M10=1,"Ub",IF(L10=1,"Uok",IF(K10=1,"Uwż",IF(J10=1,"Uw",IF(P10=1,$P$3,IF(EASTERSUNDAY($B$1)=B10,"Wielkanoc",IF(C9="Wielkanoc","Święto",IF(WEEKDAY(B10)=7,"W5",IF(WEEKDAY(B10)=1,"W5",Podsumowanie!$G$19+F10+G10+H10+I10)))))))))))</f>
        <v>0.645833333333333</v>
      </c>
      <c r="E10" s="32" t="n">
        <f aca="false">IF(C10=Podsumowanie!$F$19,D10-C10,SUM(F10:I10))</f>
        <v>0.333333333333333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customFormat="false" ht="13.8" hidden="false" customHeight="false" outlineLevel="0" collapsed="false">
      <c r="A11" s="34" t="n">
        <v>8</v>
      </c>
      <c r="B11" s="30" t="n">
        <f aca="false">DATE($B$1,IF($E$1="kwiecień",4),A11)</f>
        <v>43929</v>
      </c>
      <c r="C11" s="35" t="n">
        <f aca="false">IF(O11=1,"L4",IF(N11=1,"Op",IF(M11=1,"Ub",IF(L11=1,"Uok",IF(K11=1,"Uwż",IF(J11=1,"Uw",IF(P11=1,$P$3,IF(EASTERSUNDAY($B$1)=B11,"Wielkanoc",IF(C10="Wielkanoc","Świeto",IF(WEEKDAY(B11)=7,"W5",IF(WEEKDAY(B11)=1,"W5",Podsumowanie!$F$19)))))))))))</f>
        <v>0.3125</v>
      </c>
      <c r="D11" s="35" t="n">
        <f aca="false">IF(O11=1,"L4",IF(N11=1,"Op",IF(M11=1,"Ub",IF(L11=1,"Uok",IF(K11=1,"Uwż",IF(J11=1,"Uw",IF(P11=1,$P$3,IF(EASTERSUNDAY($B$1)=B11,"Wielkanoc",IF(C10="Wielkanoc","Święto",IF(WEEKDAY(B11)=7,"W5",IF(WEEKDAY(B11)=1,"W5",Podsumowanie!$G$19+F11+G11+H11+I11)))))))))))</f>
        <v>0.645833333333333</v>
      </c>
      <c r="E11" s="32" t="n">
        <f aca="false">IF(C11=Podsumowanie!$F$19,D11-C11,SUM(F11:I11))</f>
        <v>0.333333333333333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customFormat="false" ht="13.8" hidden="false" customHeight="false" outlineLevel="0" collapsed="false">
      <c r="A12" s="27" t="n">
        <v>9</v>
      </c>
      <c r="B12" s="30" t="n">
        <f aca="false">DATE($B$1,IF($E$1="kwiecień",4),A12)</f>
        <v>43930</v>
      </c>
      <c r="C12" s="35" t="n">
        <f aca="false">IF(O12=1,"L4",IF(N12=1,"Op",IF(M12=1,"Ub",IF(L12=1,"Uok",IF(K12=1,"Uwż",IF(J12=1,"Uw",IF(P12=1,$P$3,IF(EASTERSUNDAY($B$1)=B12,"Wielkanoc",IF(C11="Wielkanoc","Świeto",IF(WEEKDAY(B12)=7,"W5",IF(WEEKDAY(B12)=1,"W5",Podsumowanie!$F$19)))))))))))</f>
        <v>0.3125</v>
      </c>
      <c r="D12" s="35" t="n">
        <f aca="false">IF(O12=1,"L4",IF(N12=1,"Op",IF(M12=1,"Ub",IF(L12=1,"Uok",IF(K12=1,"Uwż",IF(J12=1,"Uw",IF(P12=1,$P$3,IF(EASTERSUNDAY($B$1)=B12,"Wielkanoc",IF(C11="Wielkanoc","Święto",IF(WEEKDAY(B12)=7,"W5",IF(WEEKDAY(B12)=1,"W5",Podsumowanie!$G$19+F12+G12+H12+I12)))))))))))</f>
        <v>0.645833333333333</v>
      </c>
      <c r="E12" s="32" t="n">
        <f aca="false">IF(C12=Podsumowanie!$F$19,D12-C12,SUM(F12:I12))</f>
        <v>0.333333333333333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customFormat="false" ht="13.8" hidden="false" customHeight="false" outlineLevel="0" collapsed="false">
      <c r="A13" s="34" t="n">
        <v>10</v>
      </c>
      <c r="B13" s="30" t="n">
        <f aca="false">DATE($B$1,IF($E$1="kwiecień",4),A13)</f>
        <v>43931</v>
      </c>
      <c r="C13" s="35" t="n">
        <f aca="false">IF(O13=1,"L4",IF(N13=1,"Op",IF(M13=1,"Ub",IF(L13=1,"Uok",IF(K13=1,"Uwż",IF(J13=1,"Uw",IF(P13=1,$P$3,IF(EASTERSUNDAY($B$1)=B13,"Wielkanoc",IF(C12="Wielkanoc","Świeto",IF(WEEKDAY(B13)=7,"W5",IF(WEEKDAY(B13)=1,"W5",Podsumowanie!$F$19)))))))))))</f>
        <v>0.3125</v>
      </c>
      <c r="D13" s="35" t="n">
        <f aca="false">IF(O13=1,"L4",IF(N13=1,"Op",IF(M13=1,"Ub",IF(L13=1,"Uok",IF(K13=1,"Uwż",IF(J13=1,"Uw",IF(P13=1,$P$3,IF(EASTERSUNDAY($B$1)=B13,"Wielkanoc",IF(C12="Wielkanoc","Święto",IF(WEEKDAY(B13)=7,"W5",IF(WEEKDAY(B13)=1,"W5",Podsumowanie!$G$19+F13+G13+H13+I13)))))))))))</f>
        <v>0.645833333333333</v>
      </c>
      <c r="E13" s="32" t="n">
        <f aca="false">IF(C13=Podsumowanie!$F$19,D13-C13,SUM(F13:I13))</f>
        <v>0.333333333333333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customFormat="false" ht="13.8" hidden="false" customHeight="false" outlineLevel="0" collapsed="false">
      <c r="A14" s="27" t="n">
        <v>11</v>
      </c>
      <c r="B14" s="30" t="n">
        <f aca="false">DATE($B$1,IF($E$1="kwiecień",4),A14)</f>
        <v>43932</v>
      </c>
      <c r="C14" s="35" t="str">
        <f aca="false">IF(O14=1,"L4",IF(N14=1,"Op",IF(M14=1,"Ub",IF(L14=1,"Uok",IF(K14=1,"Uwż",IF(J14=1,"Uw",IF(P14=1,$P$3,IF(EASTERSUNDAY($B$1)=B14,"Wielkanoc",IF(C13="Wielkanoc","Świeto",IF(WEEKDAY(B14)=7,"W5",IF(WEEKDAY(B14)=1,"W5",Podsumowanie!$F$19)))))))))))</f>
        <v>W5</v>
      </c>
      <c r="D14" s="35" t="str">
        <f aca="false">IF(O14=1,"L4",IF(N14=1,"Op",IF(M14=1,"Ub",IF(L14=1,"Uok",IF(K14=1,"Uwż",IF(J14=1,"Uw",IF(P14=1,$P$3,IF(EASTERSUNDAY($B$1)=B14,"Wielkanoc",IF(C13="Wielkanoc","Święto",IF(WEEKDAY(B14)=7,"W5",IF(WEEKDAY(B14)=1,"W5",Podsumowanie!$G$19+F14+G14+H14+I14)))))))))))</f>
        <v>W5</v>
      </c>
      <c r="E14" s="32" t="n">
        <f aca="false">IF(C14=Podsumowanie!$F$19,D14-C14,SUM(F14:I14))</f>
        <v>0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customFormat="false" ht="13.8" hidden="false" customHeight="false" outlineLevel="0" collapsed="false">
      <c r="A15" s="34" t="n">
        <v>12</v>
      </c>
      <c r="B15" s="30" t="n">
        <f aca="false">DATE($B$1,IF($E$1="kwiecień",4),A15)</f>
        <v>43933</v>
      </c>
      <c r="C15" s="35" t="str">
        <f aca="false">IF(O15=1,"L4",IF(N15=1,"Op",IF(M15=1,"Ub",IF(L15=1,"Uok",IF(K15=1,"Uwż",IF(J15=1,"Uw",IF(P15=1,$P$3,IF(EASTERSUNDAY($B$1)=B15,"Wielkanoc",IF(C14="Wielkanoc","Świeto",IF(WEEKDAY(B15)=7,"W5",IF(WEEKDAY(B15)=1,"W5",Podsumowanie!$F$19)))))))))))</f>
        <v>Wielkanoc</v>
      </c>
      <c r="D15" s="35" t="str">
        <f aca="false">IF(O15=1,"L4",IF(N15=1,"Op",IF(M15=1,"Ub",IF(L15=1,"Uok",IF(K15=1,"Uwż",IF(J15=1,"Uw",IF(P15=1,$P$3,IF(EASTERSUNDAY($B$1)=B15,"Wielkanoc",IF(C14="Wielkanoc","Święto",IF(WEEKDAY(B15)=7,"W5",IF(WEEKDAY(B15)=1,"W5",Podsumowanie!$G$19+F15+G15+H15+I15)))))))))))</f>
        <v>Wielkanoc</v>
      </c>
      <c r="E15" s="32" t="n">
        <f aca="false">IF(C15=Podsumowanie!$F$19,D15-C15,SUM(F15:I15))</f>
        <v>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customFormat="false" ht="19.45" hidden="false" customHeight="true" outlineLevel="0" collapsed="false">
      <c r="A16" s="27" t="n">
        <v>13</v>
      </c>
      <c r="B16" s="30" t="n">
        <f aca="false">DATE($B$1,IF($E$1="kwiecień",4),A16)</f>
        <v>43934</v>
      </c>
      <c r="C16" s="35" t="str">
        <f aca="false">IF(O16=1,"L4",IF(N16=1,"Op",IF(M16=1,"Ub",IF(L16=1,"Uok",IF(K16=1,"Uwż",IF(J16=1,"Uw",IF(P16=1,$P$3,IF(EASTERSUNDAY($B$1)=B16,"Wielkanoc",IF(C15="Wielkanoc","Świeto",IF(WEEKDAY(B16)=7,"W5",IF(WEEKDAY(B16)=1,"W5",Podsumowanie!$F$19)))))))))))</f>
        <v>Świeto</v>
      </c>
      <c r="D16" s="35" t="str">
        <f aca="false">IF(O16=1,"L4",IF(N16=1,"Op",IF(M16=1,"Ub",IF(L16=1,"Uok",IF(K16=1,"Uwż",IF(J16=1,"Uw",IF(P16=1,$P$3,IF(EASTERSUNDAY($B$1)=B16,"Wielkanoc",IF(C15="Wielkanoc","Święto",IF(WEEKDAY(B16)=7,"W5",IF(WEEKDAY(B16)=1,"W5",Podsumowanie!$G$19+F16+G16+H16+I16)))))))))))</f>
        <v>Święto</v>
      </c>
      <c r="E16" s="32" t="n">
        <f aca="false">IF(C16=Podsumowanie!$F$19,D16-C16,SUM(F16:I16))</f>
        <v>0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customFormat="false" ht="13.8" hidden="false" customHeight="false" outlineLevel="0" collapsed="false">
      <c r="A17" s="34" t="n">
        <v>14</v>
      </c>
      <c r="B17" s="30" t="n">
        <f aca="false">DATE($B$1,IF($E$1="kwiecień",4),A17)</f>
        <v>43935</v>
      </c>
      <c r="C17" s="35" t="n">
        <f aca="false">IF(O17=1,"L4",IF(N17=1,"Op",IF(M17=1,"Ub",IF(L17=1,"Uok",IF(K17=1,"Uwż",IF(J17=1,"Uw",IF(P17=1,$P$3,IF(EASTERSUNDAY($B$1)=B17,"Wielkanoc",IF(C16="Wielkanoc","Świeto",IF(WEEKDAY(B17)=7,"W5",IF(WEEKDAY(B17)=1,"W5",Podsumowanie!$F$19)))))))))))</f>
        <v>0.3125</v>
      </c>
      <c r="D17" s="35" t="n">
        <f aca="false">IF(O17=1,"L4",IF(N17=1,"Op",IF(M17=1,"Ub",IF(L17=1,"Uok",IF(K17=1,"Uwż",IF(J17=1,"Uw",IF(P17=1,$P$3,IF(EASTERSUNDAY($B$1)=B17,"Wielkanoc",IF(C16="Wielkanoc","Święto",IF(WEEKDAY(B17)=7,"W5",IF(WEEKDAY(B17)=1,"W5",Podsumowanie!$G$19+F17+G17+H17+I17)))))))))))</f>
        <v>0.645833333333333</v>
      </c>
      <c r="E17" s="32" t="n">
        <f aca="false">IF(C17=Podsumowanie!$F$19,D17-C17,SUM(F17:I17))</f>
        <v>0.333333333333333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customFormat="false" ht="13.8" hidden="false" customHeight="false" outlineLevel="0" collapsed="false">
      <c r="A18" s="27" t="n">
        <v>15</v>
      </c>
      <c r="B18" s="30" t="n">
        <f aca="false">DATE($B$1,IF($E$1="kwiecień",4),A18)</f>
        <v>43936</v>
      </c>
      <c r="C18" s="35" t="n">
        <f aca="false">IF(O18=1,"L4",IF(N18=1,"Op",IF(M18=1,"Ub",IF(L18=1,"Uok",IF(K18=1,"Uwż",IF(J18=1,"Uw",IF(P18=1,$P$3,IF(EASTERSUNDAY($B$1)=B18,"Wielkanoc",IF(C17="Wielkanoc","Świeto",IF(WEEKDAY(B18)=7,"W5",IF(WEEKDAY(B18)=1,"W5",Podsumowanie!$F$19)))))))))))</f>
        <v>0.3125</v>
      </c>
      <c r="D18" s="35" t="n">
        <f aca="false">IF(O18=1,"L4",IF(N18=1,"Op",IF(M18=1,"Ub",IF(L18=1,"Uok",IF(K18=1,"Uwż",IF(J18=1,"Uw",IF(P18=1,$P$3,IF(EASTERSUNDAY($B$1)=B18,"Wielkanoc",IF(C17="Wielkanoc","Święto",IF(WEEKDAY(B18)=7,"W5",IF(WEEKDAY(B18)=1,"W5",Podsumowanie!$G$19+F18+G18+H18+I18)))))))))))</f>
        <v>0.645833333333333</v>
      </c>
      <c r="E18" s="32" t="n">
        <f aca="false">IF(C18=Podsumowanie!$F$19,D18-C18,SUM(F18:I18))</f>
        <v>0.333333333333333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customFormat="false" ht="13.8" hidden="false" customHeight="false" outlineLevel="0" collapsed="false">
      <c r="A19" s="34" t="n">
        <v>16</v>
      </c>
      <c r="B19" s="30" t="n">
        <f aca="false">DATE($B$1,IF($E$1="kwiecień",4),A19)</f>
        <v>43937</v>
      </c>
      <c r="C19" s="35" t="n">
        <f aca="false">IF(O19=1,"L4",IF(N19=1,"Op",IF(M19=1,"Ub",IF(L19=1,"Uok",IF(K19=1,"Uwż",IF(J19=1,"Uw",IF(P19=1,$P$3,IF(EASTERSUNDAY($B$1)=B19,"Wielkanoc",IF(C18="Wielkanoc","Świeto",IF(WEEKDAY(B19)=7,"W5",IF(WEEKDAY(B19)=1,"W5",Podsumowanie!$F$19)))))))))))</f>
        <v>0.3125</v>
      </c>
      <c r="D19" s="35" t="n">
        <f aca="false">IF(O19=1,"L4",IF(N19=1,"Op",IF(M19=1,"Ub",IF(L19=1,"Uok",IF(K19=1,"Uwż",IF(J19=1,"Uw",IF(P19=1,$P$3,IF(EASTERSUNDAY($B$1)=B19,"Wielkanoc",IF(C18="Wielkanoc","Święto",IF(WEEKDAY(B19)=7,"W5",IF(WEEKDAY(B19)=1,"W5",Podsumowanie!$G$19+F19+G19+H19+I19)))))))))))</f>
        <v>0.645833333333333</v>
      </c>
      <c r="E19" s="32" t="n">
        <f aca="false">IF(C19=Podsumowanie!$F$19,D19-C19,SUM(F19:I19))</f>
        <v>0.333333333333333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customFormat="false" ht="13.8" hidden="false" customHeight="false" outlineLevel="0" collapsed="false">
      <c r="A20" s="27" t="n">
        <v>17</v>
      </c>
      <c r="B20" s="30" t="n">
        <f aca="false">DATE($B$1,IF($E$1="kwiecień",4),A20)</f>
        <v>43938</v>
      </c>
      <c r="C20" s="35" t="n">
        <f aca="false">IF(O20=1,"L4",IF(N20=1,"Op",IF(M20=1,"Ub",IF(L20=1,"Uok",IF(K20=1,"Uwż",IF(J20=1,"Uw",IF(P20=1,$P$3,IF(EASTERSUNDAY($B$1)=B20,"Wielkanoc",IF(C19="Wielkanoc","Świeto",IF(WEEKDAY(B20)=7,"W5",IF(WEEKDAY(B20)=1,"W5",Podsumowanie!$F$19)))))))))))</f>
        <v>0.3125</v>
      </c>
      <c r="D20" s="35" t="n">
        <f aca="false">IF(O20=1,"L4",IF(N20=1,"Op",IF(M20=1,"Ub",IF(L20=1,"Uok",IF(K20=1,"Uwż",IF(J20=1,"Uw",IF(P20=1,$P$3,IF(EASTERSUNDAY($B$1)=B20,"Wielkanoc",IF(C19="Wielkanoc","Święto",IF(WEEKDAY(B20)=7,"W5",IF(WEEKDAY(B20)=1,"W5",Podsumowanie!$G$19+F20+G20+H20+I20)))))))))))</f>
        <v>0.645833333333333</v>
      </c>
      <c r="E20" s="32" t="n">
        <f aca="false">IF(C20=Podsumowanie!$F$19,D20-C20,SUM(F20:I20))</f>
        <v>0.333333333333333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customFormat="false" ht="13.8" hidden="false" customHeight="false" outlineLevel="0" collapsed="false">
      <c r="A21" s="34" t="n">
        <v>18</v>
      </c>
      <c r="B21" s="30" t="n">
        <f aca="false">DATE($B$1,IF($E$1="kwiecień",4),A21)</f>
        <v>43939</v>
      </c>
      <c r="C21" s="35" t="str">
        <f aca="false">IF(O21=1,"L4",IF(N21=1,"Op",IF(M21=1,"Ub",IF(L21=1,"Uok",IF(K21=1,"Uwż",IF(J21=1,"Uw",IF(P21=1,$P$3,IF(EASTERSUNDAY($B$1)=B21,"Wielkanoc",IF(C20="Wielkanoc","Świeto",IF(WEEKDAY(B21)=7,"W5",IF(WEEKDAY(B21)=1,"W5",Podsumowanie!$F$19)))))))))))</f>
        <v>W5</v>
      </c>
      <c r="D21" s="35" t="str">
        <f aca="false">IF(O21=1,"L4",IF(N21=1,"Op",IF(M21=1,"Ub",IF(L21=1,"Uok",IF(K21=1,"Uwż",IF(J21=1,"Uw",IF(P21=1,$P$3,IF(EASTERSUNDAY($B$1)=B21,"Wielkanoc",IF(C20="Wielkanoc","Święto",IF(WEEKDAY(B21)=7,"W5",IF(WEEKDAY(B21)=1,"W5",Podsumowanie!$G$19+F21+G21+H21+I21)))))))))))</f>
        <v>W5</v>
      </c>
      <c r="E21" s="32" t="n">
        <f aca="false">IF(C21=Podsumowanie!$F$19,D21-C21,SUM(F21:I21))</f>
        <v>0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customFormat="false" ht="13.8" hidden="false" customHeight="false" outlineLevel="0" collapsed="false">
      <c r="A22" s="27" t="n">
        <v>19</v>
      </c>
      <c r="B22" s="30" t="n">
        <f aca="false">DATE($B$1,IF($E$1="kwiecień",4),A22)</f>
        <v>43940</v>
      </c>
      <c r="C22" s="35" t="str">
        <f aca="false">IF(O22=1,"L4",IF(N22=1,"Op",IF(M22=1,"Ub",IF(L22=1,"Uok",IF(K22=1,"Uwż",IF(J22=1,"Uw",IF(P22=1,$P$3,IF(EASTERSUNDAY($B$1)=B22,"Wielkanoc",IF(C21="Wielkanoc","Świeto",IF(WEEKDAY(B22)=7,"W5",IF(WEEKDAY(B22)=1,"W5",Podsumowanie!$F$19)))))))))))</f>
        <v>W5</v>
      </c>
      <c r="D22" s="35" t="str">
        <f aca="false">IF(O22=1,"L4",IF(N22=1,"Op",IF(M22=1,"Ub",IF(L22=1,"Uok",IF(K22=1,"Uwż",IF(J22=1,"Uw",IF(P22=1,$P$3,IF(EASTERSUNDAY($B$1)=B22,"Wielkanoc",IF(C21="Wielkanoc","Święto",IF(WEEKDAY(B22)=7,"W5",IF(WEEKDAY(B22)=1,"W5",Podsumowanie!$G$19+F22+G22+H22+I22)))))))))))</f>
        <v>W5</v>
      </c>
      <c r="E22" s="32" t="n">
        <f aca="false">IF(C22=Podsumowanie!$F$19,D22-C22,SUM(F22:I22))</f>
        <v>0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customFormat="false" ht="13.8" hidden="false" customHeight="false" outlineLevel="0" collapsed="false">
      <c r="A23" s="34" t="n">
        <v>20</v>
      </c>
      <c r="B23" s="30" t="n">
        <f aca="false">DATE($B$1,IF($E$1="kwiecień",4),A23)</f>
        <v>43941</v>
      </c>
      <c r="C23" s="35" t="n">
        <f aca="false">IF(O23=1,"L4",IF(N23=1,"Op",IF(M23=1,"Ub",IF(L23=1,"Uok",IF(K23=1,"Uwż",IF(J23=1,"Uw",IF(P23=1,$P$3,IF(EASTERSUNDAY($B$1)=B23,"Wielkanoc",IF(C22="Wielkanoc","Świeto",IF(WEEKDAY(B23)=7,"W5",IF(WEEKDAY(B23)=1,"W5",Podsumowanie!$F$19)))))))))))</f>
        <v>0.3125</v>
      </c>
      <c r="D23" s="35" t="n">
        <f aca="false">IF(O23=1,"L4",IF(N23=1,"Op",IF(M23=1,"Ub",IF(L23=1,"Uok",IF(K23=1,"Uwż",IF(J23=1,"Uw",IF(P23=1,$P$3,IF(EASTERSUNDAY($B$1)=B23,"Wielkanoc",IF(C22="Wielkanoc","Święto",IF(WEEKDAY(B23)=7,"W5",IF(WEEKDAY(B23)=1,"W5",Podsumowanie!$G$19+F23+G23+H23+I23)))))))))))</f>
        <v>0.645833333333333</v>
      </c>
      <c r="E23" s="32" t="n">
        <f aca="false">IF(C23=Podsumowanie!$F$19,D23-C23,SUM(F23:I23))</f>
        <v>0.333333333333333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</row>
    <row r="24" customFormat="false" ht="13.8" hidden="false" customHeight="false" outlineLevel="0" collapsed="false">
      <c r="A24" s="27" t="n">
        <v>21</v>
      </c>
      <c r="B24" s="30" t="n">
        <f aca="false">DATE($B$1,IF($E$1="kwiecień",4),A24)</f>
        <v>43942</v>
      </c>
      <c r="C24" s="35" t="n">
        <f aca="false">IF(O24=1,"L4",IF(N24=1,"Op",IF(M24=1,"Ub",IF(L24=1,"Uok",IF(K24=1,"Uwż",IF(J24=1,"Uw",IF(P24=1,$P$3,IF(EASTERSUNDAY($B$1)=B24,"Wielkanoc",IF(C23="Wielkanoc","Świeto",IF(WEEKDAY(B24)=7,"W5",IF(WEEKDAY(B24)=1,"W5",Podsumowanie!$F$19)))))))))))</f>
        <v>0.3125</v>
      </c>
      <c r="D24" s="35" t="n">
        <f aca="false">IF(O24=1,"L4",IF(N24=1,"Op",IF(M24=1,"Ub",IF(L24=1,"Uok",IF(K24=1,"Uwż",IF(J24=1,"Uw",IF(P24=1,$P$3,IF(EASTERSUNDAY($B$1)=B24,"Wielkanoc",IF(C23="Wielkanoc","Święto",IF(WEEKDAY(B24)=7,"W5",IF(WEEKDAY(B24)=1,"W5",Podsumowanie!$G$19+F24+G24+H24+I24)))))))))))</f>
        <v>0.645833333333333</v>
      </c>
      <c r="E24" s="32" t="n">
        <f aca="false">IF(C24=Podsumowanie!$F$19,D24-C24,SUM(F24:I24))</f>
        <v>0.333333333333333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customFormat="false" ht="13.8" hidden="false" customHeight="false" outlineLevel="0" collapsed="false">
      <c r="A25" s="34" t="n">
        <v>22</v>
      </c>
      <c r="B25" s="30" t="n">
        <f aca="false">DATE($B$1,IF($E$1="kwiecień",4),A25)</f>
        <v>43943</v>
      </c>
      <c r="C25" s="35" t="n">
        <f aca="false">IF(O25=1,"L4",IF(N25=1,"Op",IF(M25=1,"Ub",IF(L25=1,"Uok",IF(K25=1,"Uwż",IF(J25=1,"Uw",IF(P25=1,$P$3,IF(EASTERSUNDAY($B$1)=B25,"Wielkanoc",IF(C24="Wielkanoc","Świeto",IF(WEEKDAY(B25)=7,"W5",IF(WEEKDAY(B25)=1,"W5",Podsumowanie!$F$19)))))))))))</f>
        <v>0.3125</v>
      </c>
      <c r="D25" s="35" t="n">
        <f aca="false">IF(O25=1,"L4",IF(N25=1,"Op",IF(M25=1,"Ub",IF(L25=1,"Uok",IF(K25=1,"Uwż",IF(J25=1,"Uw",IF(P25=1,$P$3,IF(EASTERSUNDAY($B$1)=B25,"Wielkanoc",IF(C24="Wielkanoc","Święto",IF(WEEKDAY(B25)=7,"W5",IF(WEEKDAY(B25)=1,"W5",Podsumowanie!$G$19+F25+G25+H25+I25)))))))))))</f>
        <v>0.645833333333333</v>
      </c>
      <c r="E25" s="32" t="n">
        <f aca="false">IF(C25=Podsumowanie!$F$19,D25-C25,SUM(F25:I25))</f>
        <v>0.333333333333333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customFormat="false" ht="13.8" hidden="false" customHeight="false" outlineLevel="0" collapsed="false">
      <c r="A26" s="27" t="n">
        <v>23</v>
      </c>
      <c r="B26" s="30" t="n">
        <f aca="false">DATE($B$1,IF($E$1="kwiecień",4),A26)</f>
        <v>43944</v>
      </c>
      <c r="C26" s="35" t="n">
        <f aca="false">IF(O26=1,"L4",IF(N26=1,"Op",IF(M26=1,"Ub",IF(L26=1,"Uok",IF(K26=1,"Uwż",IF(J26=1,"Uw",IF(P26=1,$P$3,IF(EASTERSUNDAY($B$1)=B26,"Wielkanoc",IF(C25="Wielkanoc","Świeto",IF(WEEKDAY(B26)=7,"W5",IF(WEEKDAY(B26)=1,"W5",Podsumowanie!$F$19)))))))))))</f>
        <v>0.3125</v>
      </c>
      <c r="D26" s="35" t="n">
        <f aca="false">IF(O26=1,"L4",IF(N26=1,"Op",IF(M26=1,"Ub",IF(L26=1,"Uok",IF(K26=1,"Uwż",IF(J26=1,"Uw",IF(P26=1,$P$3,IF(EASTERSUNDAY($B$1)=B26,"Wielkanoc",IF(C25="Wielkanoc","Święto",IF(WEEKDAY(B26)=7,"W5",IF(WEEKDAY(B26)=1,"W5",Podsumowanie!$G$19+F26+G26+H26+I26)))))))))))</f>
        <v>0.645833333333333</v>
      </c>
      <c r="E26" s="32" t="n">
        <f aca="false">IF(C26=Podsumowanie!$F$19,D26-C26,SUM(F26:I26))</f>
        <v>0.333333333333333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customFormat="false" ht="13.8" hidden="false" customHeight="false" outlineLevel="0" collapsed="false">
      <c r="A27" s="34" t="n">
        <v>24</v>
      </c>
      <c r="B27" s="30" t="n">
        <f aca="false">DATE($B$1,IF($E$1="kwiecień",4),A27)</f>
        <v>43945</v>
      </c>
      <c r="C27" s="35" t="n">
        <f aca="false">IF(O27=1,"L4",IF(N27=1,"Op",IF(M27=1,"Ub",IF(L27=1,"Uok",IF(K27=1,"Uwż",IF(J27=1,"Uw",IF(P27=1,$P$3,IF(EASTERSUNDAY($B$1)=B27,"Wielkanoc",IF(C26="Wielkanoc","Świeto",IF(WEEKDAY(B27)=7,"W5",IF(WEEKDAY(B27)=1,"W5",Podsumowanie!$F$19)))))))))))</f>
        <v>0.3125</v>
      </c>
      <c r="D27" s="35" t="n">
        <f aca="false">IF(O27=1,"L4",IF(N27=1,"Op",IF(M27=1,"Ub",IF(L27=1,"Uok",IF(K27=1,"Uwż",IF(J27=1,"Uw",IF(P27=1,$P$3,IF(EASTERSUNDAY($B$1)=B27,"Wielkanoc",IF(C26="Wielkanoc","Święto",IF(WEEKDAY(B27)=7,"W5",IF(WEEKDAY(B27)=1,"W5",Podsumowanie!$G$19+F27+G27+H27+I27)))))))))))</f>
        <v>0.645833333333333</v>
      </c>
      <c r="E27" s="32" t="n">
        <f aca="false">IF(C27=Podsumowanie!$F$19,D27-C27,SUM(F27:I27))</f>
        <v>0.333333333333333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 customFormat="false" ht="13.8" hidden="false" customHeight="false" outlineLevel="0" collapsed="false">
      <c r="A28" s="27" t="n">
        <v>25</v>
      </c>
      <c r="B28" s="30" t="n">
        <f aca="false">DATE($B$1,IF($E$1="kwiecień",4),A28)</f>
        <v>43946</v>
      </c>
      <c r="C28" s="35" t="str">
        <f aca="false">IF(O28=1,"L4",IF(N28=1,"Op",IF(M28=1,"Ub",IF(L28=1,"Uok",IF(K28=1,"Uwż",IF(J28=1,"Uw",IF(P28=1,$P$3,IF(EASTERSUNDAY($B$1)=B28,"Wielkanoc",IF(C27="Wielkanoc","Świeto",IF(WEEKDAY(B28)=7,"W5",IF(WEEKDAY(B28)=1,"W5",Podsumowanie!$F$19)))))))))))</f>
        <v>W5</v>
      </c>
      <c r="D28" s="35" t="str">
        <f aca="false">IF(O28=1,"L4",IF(N28=1,"Op",IF(M28=1,"Ub",IF(L28=1,"Uok",IF(K28=1,"Uwż",IF(J28=1,"Uw",IF(P28=1,$P$3,IF(EASTERSUNDAY($B$1)=B28,"Wielkanoc",IF(C27="Wielkanoc","Święto",IF(WEEKDAY(B28)=7,"W5",IF(WEEKDAY(B28)=1,"W5",Podsumowanie!$G$19+F28+G28+H28+I28)))))))))))</f>
        <v>W5</v>
      </c>
      <c r="E28" s="32" t="n">
        <f aca="false">IF(C28=Podsumowanie!$F$19,D28-C28,SUM(F28:I28))</f>
        <v>0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customFormat="false" ht="13.8" hidden="false" customHeight="false" outlineLevel="0" collapsed="false">
      <c r="A29" s="34" t="n">
        <v>26</v>
      </c>
      <c r="B29" s="30" t="n">
        <f aca="false">DATE($B$1,IF($E$1="kwiecień",4),A29)</f>
        <v>43947</v>
      </c>
      <c r="C29" s="35" t="str">
        <f aca="false">IF(O29=1,"L4",IF(N29=1,"Op",IF(M29=1,"Ub",IF(L29=1,"Uok",IF(K29=1,"Uwż",IF(J29=1,"Uw",IF(P29=1,$P$3,IF(EASTERSUNDAY($B$1)=B29,"Wielkanoc",IF(C28="Wielkanoc","Świeto",IF(WEEKDAY(B29)=7,"W5",IF(WEEKDAY(B29)=1,"W5",Podsumowanie!$F$19)))))))))))</f>
        <v>W5</v>
      </c>
      <c r="D29" s="35" t="str">
        <f aca="false">IF(O29=1,"L4",IF(N29=1,"Op",IF(M29=1,"Ub",IF(L29=1,"Uok",IF(K29=1,"Uwż",IF(J29=1,"Uw",IF(P29=1,$P$3,IF(EASTERSUNDAY($B$1)=B29,"Wielkanoc",IF(C28="Wielkanoc","Święto",IF(WEEKDAY(B29)=7,"W5",IF(WEEKDAY(B29)=1,"W5",Podsumowanie!$G$19+F29+G29+H29+I29)))))))))))</f>
        <v>W5</v>
      </c>
      <c r="E29" s="32" t="n">
        <f aca="false">IF(C29=Podsumowanie!$F$19,D29-C29,SUM(F29:I29))</f>
        <v>0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customFormat="false" ht="13.8" hidden="false" customHeight="false" outlineLevel="0" collapsed="false">
      <c r="A30" s="27" t="n">
        <v>27</v>
      </c>
      <c r="B30" s="30" t="n">
        <f aca="false">DATE($B$1,IF($E$1="kwiecień",4),A30)</f>
        <v>43948</v>
      </c>
      <c r="C30" s="35" t="n">
        <f aca="false">IF(O30=1,"L4",IF(N30=1,"Op",IF(M30=1,"Ub",IF(L30=1,"Uok",IF(K30=1,"Uwż",IF(J30=1,"Uw",IF(P30=1,$P$3,IF(EASTERSUNDAY($B$1)=B30,"Wielkanoc",IF(C29="Wielkanoc","Świeto",IF(WEEKDAY(B30)=7,"W5",IF(WEEKDAY(B30)=1,"W5",Podsumowanie!$F$19)))))))))))</f>
        <v>0.3125</v>
      </c>
      <c r="D30" s="35" t="n">
        <f aca="false">IF(O30=1,"L4",IF(N30=1,"Op",IF(M30=1,"Ub",IF(L30=1,"Uok",IF(K30=1,"Uwż",IF(J30=1,"Uw",IF(P30=1,$P$3,IF(EASTERSUNDAY($B$1)=B30,"Wielkanoc",IF(C29="Wielkanoc","Święto",IF(WEEKDAY(B30)=7,"W5",IF(WEEKDAY(B30)=1,"W5",Podsumowanie!$G$19+F30+G30+H30+I30)))))))))))</f>
        <v>0.645833333333333</v>
      </c>
      <c r="E30" s="32" t="n">
        <f aca="false">IF(C30=Podsumowanie!$F$19,D30-C30,SUM(F30:I30))</f>
        <v>0.333333333333333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customFormat="false" ht="13.8" hidden="false" customHeight="false" outlineLevel="0" collapsed="false">
      <c r="A31" s="34" t="n">
        <v>28</v>
      </c>
      <c r="B31" s="30" t="n">
        <f aca="false">DATE($B$1,IF($E$1="kwiecień",4),A31)</f>
        <v>43949</v>
      </c>
      <c r="C31" s="35" t="n">
        <f aca="false">IF(O31=1,"L4",IF(N31=1,"Op",IF(M31=1,"Ub",IF(L31=1,"Uok",IF(K31=1,"Uwż",IF(J31=1,"Uw",IF(P31=1,$P$3,IF(EASTERSUNDAY($B$1)=B31,"Wielkanoc",IF(C30="Wielkanoc","Świeto",IF(WEEKDAY(B31)=7,"W5",IF(WEEKDAY(B31)=1,"W5",Podsumowanie!$F$19)))))))))))</f>
        <v>0.3125</v>
      </c>
      <c r="D31" s="35" t="n">
        <f aca="false">IF(O31=1,"L4",IF(N31=1,"Op",IF(M31=1,"Ub",IF(L31=1,"Uok",IF(K31=1,"Uwż",IF(J31=1,"Uw",IF(P31=1,$P$3,IF(EASTERSUNDAY($B$1)=B31,"Wielkanoc",IF(C30="Wielkanoc","Święto",IF(WEEKDAY(B31)=7,"W5",IF(WEEKDAY(B31)=1,"W5",Podsumowanie!$G$19+F31+G31+H31+I31)))))))))))</f>
        <v>0.645833333333333</v>
      </c>
      <c r="E31" s="32" t="n">
        <f aca="false">IF(C31=Podsumowanie!$F$19,D31-C31,SUM(F31:I31))</f>
        <v>0.333333333333333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customFormat="false" ht="13.8" hidden="false" customHeight="false" outlineLevel="0" collapsed="false">
      <c r="A32" s="27" t="n">
        <v>29</v>
      </c>
      <c r="B32" s="30" t="n">
        <f aca="false">DATE($B$1,IF($E$1="kwiecień",4),A32)</f>
        <v>43950</v>
      </c>
      <c r="C32" s="35" t="n">
        <f aca="false">IF(O32=1,"L4",IF(N32=1,"Op",IF(M32=1,"Ub",IF(L32=1,"Uok",IF(K32=1,"Uwż",IF(J32=1,"Uw",IF(P32=1,$P$3,IF(EASTERSUNDAY($B$1)=B32,"Wielkanoc",IF(C31="Wielkanoc","Świeto",IF(WEEKDAY(B32)=7,"W5",IF(WEEKDAY(B32)=1,"W5",Podsumowanie!$F$19)))))))))))</f>
        <v>0.3125</v>
      </c>
      <c r="D32" s="35" t="n">
        <f aca="false">IF(O32=1,"L4",IF(N32=1,"Op",IF(M32=1,"Ub",IF(L32=1,"Uok",IF(K32=1,"Uwż",IF(J32=1,"Uw",IF(P32=1,$P$3,IF(EASTERSUNDAY($B$1)=B32,"Wielkanoc",IF(C31="Wielkanoc","Święto",IF(WEEKDAY(B32)=7,"W5",IF(WEEKDAY(B32)=1,"W5",Podsumowanie!$G$19+F32+G32+H32+I32)))))))))))</f>
        <v>0.645833333333333</v>
      </c>
      <c r="E32" s="32" t="n">
        <f aca="false">IF(C32=Podsumowanie!$F$19,D32-C32,SUM(F32:I32))</f>
        <v>0.333333333333333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customFormat="false" ht="13.8" hidden="false" customHeight="false" outlineLevel="0" collapsed="false">
      <c r="A33" s="34" t="n">
        <v>30</v>
      </c>
      <c r="B33" s="30" t="n">
        <f aca="false">DATE($B$1,IF($E$1="kwiecień",4),A33)</f>
        <v>43951</v>
      </c>
      <c r="C33" s="35" t="n">
        <f aca="false">IF(O33=1,"L4",IF(N33=1,"Op",IF(M33=1,"Ub",IF(L33=1,"Uok",IF(K33=1,"Uwż",IF(J33=1,"Uw",IF(P33=1,$P$3,IF(EASTERSUNDAY($B$1)=B33,"Wielkanoc",IF(C32="Wielkanoc","Świeto",IF(WEEKDAY(B33)=7,"W5",IF(WEEKDAY(B33)=1,"W5",Podsumowanie!$F$19)))))))))))</f>
        <v>0.3125</v>
      </c>
      <c r="D33" s="35" t="n">
        <f aca="false">IF(O33=1,"L4",IF(N33=1,"Op",IF(M33=1,"Ub",IF(L33=1,"Uok",IF(K33=1,"Uwż",IF(J33=1,"Uw",IF(P33=1,$P$3,IF(EASTERSUNDAY($B$1)=B33,"Wielkanoc",IF(C32="Wielkanoc","Święto",IF(WEEKDAY(B33)=7,"W5",IF(WEEKDAY(B33)=1,"W5",Podsumowanie!$G$19+F33+G33+H33+I33)))))))))))</f>
        <v>0.645833333333333</v>
      </c>
      <c r="E33" s="32" t="n">
        <f aca="false">IF(C33=Podsumowanie!$F$19,D33-C33,SUM(F33:I33))</f>
        <v>0.333333333333333</v>
      </c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</row>
    <row r="34" customFormat="false" ht="13.8" hidden="true" customHeight="false" outlineLevel="0" collapsed="false">
      <c r="A34" s="36" t="n">
        <v>31</v>
      </c>
      <c r="B34" s="30" t="n">
        <f aca="false">DATE($B$1,IF($E$1="kwiecień",4),A34)</f>
        <v>43952</v>
      </c>
      <c r="C34" s="36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36"/>
    </row>
    <row r="35" customFormat="false" ht="13.8" hidden="false" customHeight="false" outlineLevel="0" collapsed="false">
      <c r="A35" s="40"/>
      <c r="B35" s="41"/>
      <c r="C35" s="42"/>
      <c r="D35" s="43" t="s">
        <v>61</v>
      </c>
      <c r="E35" s="44" t="n">
        <f aca="false">SUM(E4:E34)</f>
        <v>7</v>
      </c>
      <c r="F35" s="44" t="n">
        <f aca="false">SUM(F4:F34)</f>
        <v>0</v>
      </c>
      <c r="G35" s="44" t="n">
        <f aca="false">SUM(G4:G34)</f>
        <v>0</v>
      </c>
      <c r="H35" s="44" t="n">
        <f aca="false">SUM(H4:H34)</f>
        <v>0</v>
      </c>
      <c r="I35" s="44" t="n">
        <f aca="false">SUM(I4:I34)</f>
        <v>0</v>
      </c>
      <c r="J35" s="45" t="n">
        <f aca="false">SUM(J4:J34)</f>
        <v>0</v>
      </c>
      <c r="K35" s="45" t="n">
        <f aca="false">SUM(K4:K34)</f>
        <v>0</v>
      </c>
      <c r="L35" s="45" t="n">
        <f aca="false">SUM(L4:L34)</f>
        <v>0</v>
      </c>
      <c r="M35" s="45" t="n">
        <f aca="false">SUM(M4:M34)</f>
        <v>0</v>
      </c>
      <c r="N35" s="45" t="n">
        <f aca="false">SUM(N4:N34)</f>
        <v>0</v>
      </c>
      <c r="O35" s="45" t="n">
        <f aca="false">SUM(O4:O34)</f>
        <v>0</v>
      </c>
      <c r="P35" s="45" t="n">
        <f aca="false">SUM(P4:P34)</f>
        <v>0</v>
      </c>
      <c r="Q35" s="46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9" customFormat="false" ht="25.8" hidden="true" customHeight="false" outlineLevel="0" collapsed="false">
      <c r="A39" s="26" t="s">
        <v>55</v>
      </c>
      <c r="B39" s="26" t="s">
        <v>56</v>
      </c>
      <c r="C39" s="26" t="s">
        <v>57</v>
      </c>
      <c r="D39" s="26" t="s">
        <v>58</v>
      </c>
    </row>
    <row r="40" customFormat="false" ht="13.8" hidden="true" customHeight="false" outlineLevel="0" collapsed="false">
      <c r="C40" s="52" t="s">
        <v>64</v>
      </c>
    </row>
    <row r="42" customFormat="false" ht="13.8" hidden="true" customHeight="false" outlineLevel="0" collapsed="false">
      <c r="A42" s="0" t="n">
        <f aca="false">DCOUNTA(A3:D33, ,A39:D40)</f>
        <v>0</v>
      </c>
      <c r="E42" s="53"/>
    </row>
    <row r="43" customFormat="false" ht="12.8" hidden="false" customHeight="false" outlineLevel="0" collapsed="false">
      <c r="E43" s="0" t="s">
        <v>47</v>
      </c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dataValidations count="1">
    <dataValidation allowBlank="true" operator="equal" showDropDown="false" showErrorMessage="true" showInputMessage="false" sqref="C5:D33" type="none">
      <formula1>0</formula1>
      <formula2>0</formula2>
    </dataValidation>
  </dataValidations>
  <printOptions headings="false" gridLines="false" gridLinesSet="true" horizontalCentered="false" verticalCentered="false"/>
  <pageMargins left="0.236111111111111" right="0.236111111111111" top="0.49375" bottom="0.580555555555555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Kluczbork,Jagiełły 1a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4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RowHeight="12.8"/>
  <cols>
    <col collapsed="false" hidden="false" max="1" min="1" style="0" width="10.1224489795918"/>
    <col collapsed="false" hidden="false" max="2" min="2" style="0" width="13.0918367346939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f aca="false">Podsumowanie!A2</f>
        <v>2020</v>
      </c>
      <c r="C1" s="55"/>
      <c r="D1" s="54" t="s">
        <v>40</v>
      </c>
      <c r="E1" s="55" t="s">
        <v>66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54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65</v>
      </c>
      <c r="K2" s="54"/>
      <c r="L2" s="54"/>
      <c r="M2" s="54"/>
      <c r="N2" s="54"/>
      <c r="O2" s="54"/>
      <c r="P2" s="54"/>
      <c r="Q2" s="54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8" hidden="false" customHeight="false" outlineLevel="0" collapsed="false">
      <c r="A4" s="57" t="n">
        <v>1</v>
      </c>
      <c r="B4" s="58" t="n">
        <f aca="false">DATE($B$1,IF($E$1="Maj",5),A4)</f>
        <v>43952</v>
      </c>
      <c r="C4" s="59" t="s">
        <v>60</v>
      </c>
      <c r="D4" s="59" t="s">
        <v>60</v>
      </c>
      <c r="E4" s="32" t="n">
        <f aca="false">IF(C4=Podsumowanie!$F$19,D4-C4,SUM(F4:I4))</f>
        <v>0</v>
      </c>
      <c r="F4" s="60"/>
      <c r="G4" s="60"/>
      <c r="H4" s="60"/>
      <c r="I4" s="60"/>
      <c r="J4" s="56"/>
      <c r="K4" s="56"/>
      <c r="L4" s="56"/>
      <c r="M4" s="56"/>
      <c r="N4" s="56"/>
      <c r="O4" s="56"/>
      <c r="P4" s="56"/>
      <c r="Q4" s="56"/>
    </row>
    <row r="5" customFormat="false" ht="13.8" hidden="false" customHeight="false" outlineLevel="0" collapsed="false">
      <c r="A5" s="61" t="n">
        <v>2</v>
      </c>
      <c r="B5" s="58" t="n">
        <f aca="false">DATE($B$1,IF($E$1="Maj",5),A5)</f>
        <v>43953</v>
      </c>
      <c r="C5" s="53" t="str">
        <f aca="false">IF(O5=1,"L4",IF(N5=1,"Op",IF(M5=1,"Ub",IF(L5=1,"Uok",IF(K5=1,"Uwż",IF(J5=1,"Uw",IF(P5=1,$P$3,IF(WEEKDAY(B5)=7,"W5",IF(WEEKDAY(B5)=1,"W5",IF(WEEKDAY(B5)=6,"DWŚ",Podsumowanie!$F$19))))))))))</f>
        <v>W5</v>
      </c>
      <c r="D5" s="53" t="str">
        <f aca="false">IF(O5=1,"L4",IF(N5=1,"Op",IF(M5=1,"Ub",IF(L5=1,"Uok",IF(K5=1,"Uwż",IF(J5=1,"Uw",IF(P5=1,$P$3,IF(WEEKDAY(B5)=7,"W5",IF(WEEKDAY(B5)=1,"W5",IF(WEEKDAY(B5)=6,"DWŚ",Podsumowanie!$G$19+F5+G7+H7+I7))))))))))</f>
        <v>W5</v>
      </c>
      <c r="E5" s="32" t="n">
        <f aca="false">IF(C5=Podsumowanie!$F$19,D5-C5,SUM(F5:I5))</f>
        <v>0</v>
      </c>
      <c r="F5" s="60"/>
      <c r="G5" s="60"/>
      <c r="H5" s="60"/>
      <c r="I5" s="60"/>
      <c r="J5" s="56"/>
      <c r="K5" s="56"/>
      <c r="L5" s="56"/>
      <c r="M5" s="56"/>
      <c r="N5" s="56"/>
      <c r="O5" s="56"/>
      <c r="P5" s="56"/>
      <c r="Q5" s="56"/>
    </row>
    <row r="6" customFormat="false" ht="13.8" hidden="false" customHeight="false" outlineLevel="0" collapsed="false">
      <c r="A6" s="57" t="n">
        <v>3</v>
      </c>
      <c r="B6" s="58" t="n">
        <f aca="false">DATE($B$1,IF($E$1="Maj",5),A6)</f>
        <v>43954</v>
      </c>
      <c r="C6" s="59" t="s">
        <v>60</v>
      </c>
      <c r="D6" s="59" t="s">
        <v>60</v>
      </c>
      <c r="E6" s="32" t="n">
        <f aca="false">IF(C6=Podsumowanie!$F$19,D6-C6,SUM(F6:I6))</f>
        <v>0</v>
      </c>
      <c r="F6" s="60"/>
      <c r="G6" s="60"/>
      <c r="H6" s="60"/>
      <c r="I6" s="60"/>
      <c r="J6" s="56"/>
      <c r="K6" s="56"/>
      <c r="L6" s="56"/>
      <c r="M6" s="56"/>
      <c r="N6" s="56"/>
      <c r="O6" s="56"/>
      <c r="P6" s="56"/>
      <c r="Q6" s="56"/>
    </row>
    <row r="7" customFormat="false" ht="13.8" hidden="false" customHeight="false" outlineLevel="0" collapsed="false">
      <c r="A7" s="61" t="n">
        <v>4</v>
      </c>
      <c r="B7" s="58" t="n">
        <f aca="false">DATE($B$1,IF($E$1="Maj",5),A7)</f>
        <v>43955</v>
      </c>
      <c r="C7" s="53" t="n">
        <f aca="false">IF(O7=1,"L4",IF(N7=1,"Op",IF(M7=1,"Ub",IF(L7=1,"Uok",IF(K7=1,"Uwż",IF(J7=1,"Uw",IF(P7=1,$P$3,IF(WEEKDAY(B7)=7,"W5",IF(WEEKDAY(B7)=1,"W5",IF(WEEKDAY(B7)=3,"DWŚ",Podsumowanie!$F$19))))))))))</f>
        <v>0.3125</v>
      </c>
      <c r="D7" s="53" t="n">
        <f aca="false">IF(O7=1,"L4",IF(N7=1,"Op",IF(M7=1,"Ub",IF(L7=1,"Uok",IF(K7=1,"Uwż",IF(J7=1,"Uw",IF(P7=1,$P$3,IF(WEEKDAY(B7)=7,"W5",IF(WEEKDAY(B7)=1,"W5",IF(WEEKDAY(B7)=3,"DWŚ",Podsumowanie!G19+F7+G7+H7+I7))))))))))</f>
        <v>0.645833333333333</v>
      </c>
      <c r="E7" s="32" t="n">
        <f aca="false">IF(C7=Podsumowanie!$F$19,D7-C7,SUM(F7:I7))</f>
        <v>0.333333333333333</v>
      </c>
      <c r="F7" s="60"/>
      <c r="G7" s="60"/>
      <c r="H7" s="60"/>
      <c r="I7" s="60"/>
      <c r="J7" s="56"/>
      <c r="K7" s="56"/>
      <c r="L7" s="56"/>
      <c r="M7" s="56"/>
      <c r="N7" s="56"/>
      <c r="O7" s="56"/>
      <c r="P7" s="56"/>
      <c r="Q7" s="56"/>
    </row>
    <row r="8" customFormat="false" ht="13.8" hidden="false" customHeight="false" outlineLevel="0" collapsed="false">
      <c r="A8" s="57" t="n">
        <v>5</v>
      </c>
      <c r="B8" s="58" t="n">
        <f aca="false">DATE($B$1,IF($E$1="Maj",5),A8)</f>
        <v>43956</v>
      </c>
      <c r="C8" s="53" t="n">
        <f aca="false">IF(O8=1,"L4",IF(N8=1,"Op",IF(M8=1,"Ub",IF(L8=1,"Uok",IF(K8=1,"Uwż",IF(J8=1,"Uw",IF(P8=1,$P$3,IF(WEEKDAY(B8)=7,"W5",IF(WEEKDAY(B8)=1,"W5",Podsumowanie!$F$19)))))))))</f>
        <v>0.3125</v>
      </c>
      <c r="D8" s="53" t="n">
        <f aca="false">IF(O8=1,"L4",IF(N8=1,"Op",IF(M8=1,"Ub",IF(L8=1,"Uok",IF(K8=1,"Uwż",IF(J8=1,"Uw",IF(P8=1,$P$3,IF(WEEKDAY(B8)=7,"W5",IF(WEEKDAY(B8)=1,"W5",Podsumowanie!$G$19+F8+G8+H8+I8)))))))))</f>
        <v>0.645833333333333</v>
      </c>
      <c r="E8" s="32" t="n">
        <f aca="false">IF(C8=Podsumowanie!$F$19,D8-C8,SUM(F8:I8))</f>
        <v>0.333333333333333</v>
      </c>
      <c r="F8" s="60"/>
      <c r="G8" s="60"/>
      <c r="H8" s="60"/>
      <c r="I8" s="60"/>
      <c r="J8" s="56"/>
      <c r="K8" s="56"/>
      <c r="L8" s="56"/>
      <c r="M8" s="56"/>
      <c r="N8" s="56"/>
      <c r="O8" s="56"/>
      <c r="P8" s="56"/>
      <c r="Q8" s="56"/>
    </row>
    <row r="9" customFormat="false" ht="13.8" hidden="false" customHeight="false" outlineLevel="0" collapsed="false">
      <c r="A9" s="61" t="n">
        <v>6</v>
      </c>
      <c r="B9" s="58" t="n">
        <f aca="false">DATE($B$1,IF($E$1="Maj",5),A9)</f>
        <v>43957</v>
      </c>
      <c r="C9" s="53" t="n">
        <f aca="false">IF(O9=1,"L4",IF(N9=1,"Op",IF(M9=1,"Ub",IF(L9=1,"Uok",IF(K9=1,"Uwż",IF(J9=1,"Uw",IF(P9=1,$P$3,IF(WEEKDAY(B9)=7,"W5",IF(WEEKDAY(B9)=1,"W5",Podsumowanie!$F$19)))))))))</f>
        <v>0.3125</v>
      </c>
      <c r="D9" s="53" t="n">
        <f aca="false">IF(O9=1,"L4",IF(N9=1,"Op",IF(M9=1,"Ub",IF(L9=1,"Uok",IF(K9=1,"Uwż",IF(J9=1,"Uw",IF(P9=1,$P$3,IF(WEEKDAY(B9)=7,"W5",IF(WEEKDAY(B9)=1,"W5",Podsumowanie!$G$19+F9+G9+H9+I9)))))))))</f>
        <v>0.645833333333333</v>
      </c>
      <c r="E9" s="32" t="n">
        <f aca="false">IF(C9=Podsumowanie!$F$19,D9-C9,SUM(F9:I9))</f>
        <v>0.333333333333333</v>
      </c>
      <c r="F9" s="60"/>
      <c r="G9" s="60"/>
      <c r="H9" s="60"/>
      <c r="I9" s="60"/>
      <c r="J9" s="56"/>
      <c r="K9" s="56"/>
      <c r="L9" s="56"/>
      <c r="M9" s="56"/>
      <c r="N9" s="56"/>
      <c r="O9" s="56"/>
      <c r="P9" s="56"/>
      <c r="Q9" s="56"/>
    </row>
    <row r="10" customFormat="false" ht="13.8" hidden="false" customHeight="false" outlineLevel="0" collapsed="false">
      <c r="A10" s="57" t="n">
        <v>7</v>
      </c>
      <c r="B10" s="58" t="n">
        <f aca="false">DATE($B$1,IF($E$1="Maj",5),A10)</f>
        <v>43958</v>
      </c>
      <c r="C10" s="53" t="n">
        <f aca="false">IF(O10=1,"L4",IF(N10=1,"Op",IF(M10=1,"Ub",IF(L10=1,"Uok",IF(K10=1,"Uwż",IF(J10=1,"Uw",IF(P10=1,$P$3,IF(WEEKDAY(B10)=7,"W5",IF(WEEKDAY(B10)=1,"W5",Podsumowanie!$F$19)))))))))</f>
        <v>0.3125</v>
      </c>
      <c r="D10" s="53" t="n">
        <f aca="false">IF(O10=1,"L4",IF(N10=1,"Op",IF(M10=1,"Ub",IF(L10=1,"Uok",IF(K10=1,"Uwż",IF(J10=1,"Uw",IF(P10=1,$P$3,IF(WEEKDAY(B10)=7,"W5",IF(WEEKDAY(B10)=1,"W5",Podsumowanie!$G$19+F10+G10+H10+I10)))))))))</f>
        <v>0.645833333333333</v>
      </c>
      <c r="E10" s="32" t="n">
        <f aca="false">IF(C10=Podsumowanie!$F$19,D10-C10,SUM(F10:I10))</f>
        <v>0.333333333333333</v>
      </c>
      <c r="F10" s="60"/>
      <c r="G10" s="60"/>
      <c r="H10" s="60"/>
      <c r="I10" s="60"/>
      <c r="J10" s="56"/>
      <c r="K10" s="56"/>
      <c r="L10" s="56"/>
      <c r="M10" s="56"/>
      <c r="N10" s="56"/>
      <c r="O10" s="56"/>
      <c r="P10" s="56"/>
      <c r="Q10" s="56"/>
    </row>
    <row r="11" customFormat="false" ht="13.8" hidden="false" customHeight="false" outlineLevel="0" collapsed="false">
      <c r="A11" s="61" t="n">
        <v>8</v>
      </c>
      <c r="B11" s="58" t="n">
        <f aca="false">DATE($B$1,IF($E$1="Maj",5),A11)</f>
        <v>43959</v>
      </c>
      <c r="C11" s="53" t="n">
        <f aca="false">IF(O11=1,"L4",IF(N11=1,"Op",IF(M11=1,"Ub",IF(L11=1,"Uok",IF(K11=1,"Uwż",IF(J11=1,"Uw",IF(P11=1,$P$3,IF(WEEKDAY(B11)=7,"W5",IF(WEEKDAY(B11)=1,"W5",Podsumowanie!$F$19)))))))))</f>
        <v>0.3125</v>
      </c>
      <c r="D11" s="53" t="n">
        <f aca="false">IF(O11=1,"L4",IF(N11=1,"Op",IF(M11=1,"Ub",IF(L11=1,"Uok",IF(K11=1,"Uwż",IF(J11=1,"Uw",IF(P11=1,$P$3,IF(WEEKDAY(B11)=7,"W5",IF(WEEKDAY(B11)=1,"W5",Podsumowanie!$G$19+F11+G11+H11+I11)))))))))</f>
        <v>0.645833333333333</v>
      </c>
      <c r="E11" s="32" t="n">
        <f aca="false">IF(C11=Podsumowanie!$F$19,D11-C11,SUM(F11:I11))</f>
        <v>0.333333333333333</v>
      </c>
      <c r="F11" s="60"/>
      <c r="G11" s="60"/>
      <c r="H11" s="60"/>
      <c r="I11" s="60"/>
      <c r="J11" s="56"/>
      <c r="K11" s="56"/>
      <c r="L11" s="56"/>
      <c r="M11" s="56"/>
      <c r="N11" s="56"/>
      <c r="O11" s="56"/>
      <c r="P11" s="56"/>
      <c r="Q11" s="56"/>
    </row>
    <row r="12" customFormat="false" ht="13.8" hidden="false" customHeight="false" outlineLevel="0" collapsed="false">
      <c r="A12" s="57" t="n">
        <v>9</v>
      </c>
      <c r="B12" s="58" t="n">
        <f aca="false">DATE($B$1,IF($E$1="Maj",5),A12)</f>
        <v>43960</v>
      </c>
      <c r="C12" s="53" t="str">
        <f aca="false">IF(O12=1,"L4",IF(N12=1,"Op",IF(M12=1,"Ub",IF(L12=1,"Uok",IF(K12=1,"Uwż",IF(J12=1,"Uw",IF(P12=1,$P$3,IF(WEEKDAY(B12)=7,"W5",IF(WEEKDAY(B12)=1,"W5",Podsumowanie!$F$19)))))))))</f>
        <v>W5</v>
      </c>
      <c r="D12" s="53" t="str">
        <f aca="false">IF(O12=1,"L4",IF(N12=1,"Op",IF(M12=1,"Ub",IF(L12=1,"Uok",IF(K12=1,"Uwż",IF(J12=1,"Uw",IF(P12=1,$P$3,IF(WEEKDAY(B12)=7,"W5",IF(WEEKDAY(B12)=1,"W5",Podsumowanie!$G$19+F12+G12+H12+I12)))))))))</f>
        <v>W5</v>
      </c>
      <c r="E12" s="32" t="n">
        <f aca="false">IF(C12=Podsumowanie!$F$19,D12-C12,SUM(F12:I12))</f>
        <v>0</v>
      </c>
      <c r="F12" s="60"/>
      <c r="G12" s="60"/>
      <c r="H12" s="60"/>
      <c r="I12" s="60"/>
      <c r="J12" s="56"/>
      <c r="K12" s="56"/>
      <c r="L12" s="56"/>
      <c r="M12" s="56"/>
      <c r="N12" s="56"/>
      <c r="O12" s="56"/>
      <c r="P12" s="56"/>
      <c r="Q12" s="56"/>
    </row>
    <row r="13" customFormat="false" ht="13.8" hidden="false" customHeight="false" outlineLevel="0" collapsed="false">
      <c r="A13" s="61" t="n">
        <v>10</v>
      </c>
      <c r="B13" s="58" t="n">
        <f aca="false">DATE($B$1,IF($E$1="Maj",5),A13)</f>
        <v>43961</v>
      </c>
      <c r="C13" s="53" t="str">
        <f aca="false">IF(O13=1,"L4",IF(N13=1,"Op",IF(M13=1,"Ub",IF(L13=1,"Uok",IF(K13=1,"Uwż",IF(J13=1,"Uw",IF(P13=1,$P$3,IF(WEEKDAY(B13)=7,"W5",IF(WEEKDAY(B13)=1,"W5",Podsumowanie!$F$19)))))))))</f>
        <v>W5</v>
      </c>
      <c r="D13" s="53" t="str">
        <f aca="false">IF(O13=1,"L4",IF(N13=1,"Op",IF(M13=1,"Ub",IF(L13=1,"Uok",IF(K13=1,"Uwż",IF(J13=1,"Uw",IF(P13=1,$P$3,IF(WEEKDAY(B13)=7,"W5",IF(WEEKDAY(B13)=1,"W5",Podsumowanie!$G$19+F13+G13+H13+I13)))))))))</f>
        <v>W5</v>
      </c>
      <c r="E13" s="32" t="n">
        <f aca="false">IF(C13=Podsumowanie!$F$19,D13-C13,SUM(F13:I13))</f>
        <v>0</v>
      </c>
      <c r="F13" s="60"/>
      <c r="G13" s="60"/>
      <c r="H13" s="60"/>
      <c r="I13" s="60"/>
      <c r="J13" s="56"/>
      <c r="K13" s="56"/>
      <c r="L13" s="56"/>
      <c r="M13" s="56"/>
      <c r="N13" s="56"/>
      <c r="O13" s="56"/>
      <c r="P13" s="56"/>
      <c r="Q13" s="56"/>
    </row>
    <row r="14" customFormat="false" ht="13.8" hidden="false" customHeight="false" outlineLevel="0" collapsed="false">
      <c r="A14" s="57" t="n">
        <v>11</v>
      </c>
      <c r="B14" s="58" t="n">
        <f aca="false">DATE($B$1,IF($E$1="Maj",5),A14)</f>
        <v>43962</v>
      </c>
      <c r="C14" s="53" t="n">
        <f aca="false">IF(O14=1,"L4",IF(N14=1,"Op",IF(M14=1,"Ub",IF(L14=1,"Uok",IF(K14=1,"Uwż",IF(J14=1,"Uw",IF(P14=1,$P$3,IF(WEEKDAY(B14)=7,"W5",IF(WEEKDAY(B14)=1,"W5",Podsumowanie!$F$19)))))))))</f>
        <v>0.3125</v>
      </c>
      <c r="D14" s="53" t="n">
        <f aca="false">IF(O14=1,"L4",IF(N14=1,"Op",IF(M14=1,"Ub",IF(L14=1,"Uok",IF(K14=1,"Uwż",IF(J14=1,"Uw",IF(P14=1,$P$3,IF(WEEKDAY(B14)=7,"W5",IF(WEEKDAY(B14)=1,"W5",Podsumowanie!$G$19+F14+G14+H14+I14)))))))))</f>
        <v>0.645833333333333</v>
      </c>
      <c r="E14" s="32" t="n">
        <f aca="false">IF(C14=Podsumowanie!$F$19,D14-C14,SUM(F14:I14))</f>
        <v>0.333333333333333</v>
      </c>
      <c r="F14" s="60"/>
      <c r="G14" s="60"/>
      <c r="H14" s="60"/>
      <c r="I14" s="60"/>
      <c r="J14" s="56"/>
      <c r="K14" s="56"/>
      <c r="L14" s="56"/>
      <c r="M14" s="56"/>
      <c r="N14" s="56"/>
      <c r="O14" s="56"/>
      <c r="P14" s="56"/>
      <c r="Q14" s="56"/>
    </row>
    <row r="15" customFormat="false" ht="13.8" hidden="false" customHeight="false" outlineLevel="0" collapsed="false">
      <c r="A15" s="61" t="n">
        <v>12</v>
      </c>
      <c r="B15" s="58" t="n">
        <f aca="false">DATE($B$1,IF($E$1="Maj",5),A15)</f>
        <v>43963</v>
      </c>
      <c r="C15" s="53" t="n">
        <f aca="false">IF(O15=1,"L4",IF(N15=1,"Op",IF(M15=1,"Ub",IF(L15=1,"Uok",IF(K15=1,"Uwż",IF(J15=1,"Uw",IF(P15=1,$P$3,IF(WEEKDAY(B15)=7,"W5",IF(WEEKDAY(B15)=1,"W5",Podsumowanie!$F$19)))))))))</f>
        <v>0.3125</v>
      </c>
      <c r="D15" s="53" t="n">
        <f aca="false">IF(O15=1,"L4",IF(N15=1,"Op",IF(M15=1,"Ub",IF(L15=1,"Uok",IF(K15=1,"Uwż",IF(J15=1,"Uw",IF(P15=1,$P$3,IF(WEEKDAY(B15)=7,"W5",IF(WEEKDAY(B15)=1,"W5",Podsumowanie!$G$19+F15+G15+H15+I15)))))))))</f>
        <v>0.645833333333333</v>
      </c>
      <c r="E15" s="32" t="n">
        <f aca="false">IF(C15=Podsumowanie!$F$19,D15-C15,SUM(F15:I15))</f>
        <v>0.333333333333333</v>
      </c>
      <c r="F15" s="60"/>
      <c r="G15" s="60"/>
      <c r="H15" s="60"/>
      <c r="I15" s="60"/>
      <c r="J15" s="56"/>
      <c r="K15" s="56"/>
      <c r="L15" s="56"/>
      <c r="M15" s="56"/>
      <c r="N15" s="56"/>
      <c r="O15" s="56"/>
      <c r="P15" s="56"/>
      <c r="Q15" s="56"/>
    </row>
    <row r="16" customFormat="false" ht="13.8" hidden="false" customHeight="false" outlineLevel="0" collapsed="false">
      <c r="A16" s="57" t="n">
        <v>13</v>
      </c>
      <c r="B16" s="58" t="n">
        <f aca="false">DATE($B$1,IF($E$1="Maj",5),A16)</f>
        <v>43964</v>
      </c>
      <c r="C16" s="53" t="n">
        <f aca="false">IF(O16=1,"L4",IF(N16=1,"Op",IF(M16=1,"Ub",IF(L16=1,"Uok",IF(K16=1,"Uwż",IF(J16=1,"Uw",IF(P16=1,$P$3,IF(WEEKDAY(B16)=7,"W5",IF(WEEKDAY(B16)=1,"W5",Podsumowanie!$F$19)))))))))</f>
        <v>0.3125</v>
      </c>
      <c r="D16" s="53" t="n">
        <f aca="false">IF(O16=1,"L4",IF(N16=1,"Op",IF(M16=1,"Ub",IF(L16=1,"Uok",IF(K16=1,"Uwż",IF(J16=1,"Uw",IF(P16=1,$P$3,IF(WEEKDAY(B16)=7,"W5",IF(WEEKDAY(B16)=1,"W5",Podsumowanie!$G$19+F16+G16+H16+I16)))))))))</f>
        <v>0.645833333333333</v>
      </c>
      <c r="E16" s="32" t="n">
        <f aca="false">IF(C16=Podsumowanie!$F$19,D16-C16,SUM(F16:I16))</f>
        <v>0.333333333333333</v>
      </c>
      <c r="F16" s="60"/>
      <c r="G16" s="60"/>
      <c r="H16" s="60"/>
      <c r="I16" s="60"/>
      <c r="J16" s="56"/>
      <c r="K16" s="56"/>
      <c r="L16" s="56"/>
      <c r="M16" s="56"/>
      <c r="N16" s="56"/>
      <c r="O16" s="56"/>
      <c r="P16" s="56"/>
      <c r="Q16" s="56"/>
    </row>
    <row r="17" customFormat="false" ht="13.8" hidden="false" customHeight="false" outlineLevel="0" collapsed="false">
      <c r="A17" s="61" t="n">
        <v>14</v>
      </c>
      <c r="B17" s="58" t="n">
        <f aca="false">DATE($B$1,IF($E$1="Maj",5),A17)</f>
        <v>43965</v>
      </c>
      <c r="C17" s="53" t="n">
        <f aca="false">IF(O17=1,"L4",IF(N17=1,"Op",IF(M17=1,"Ub",IF(L17=1,"Uok",IF(K17=1,"Uwż",IF(J17=1,"Uw",IF(P17=1,$P$3,IF(WEEKDAY(B17)=7,"W5",IF(WEEKDAY(B17)=1,"W5",Podsumowanie!$F$19)))))))))</f>
        <v>0.3125</v>
      </c>
      <c r="D17" s="53" t="n">
        <f aca="false">IF(O17=1,"L4",IF(N17=1,"Op",IF(M17=1,"Ub",IF(L17=1,"Uok",IF(K17=1,"Uwż",IF(J17=1,"Uw",IF(P17=1,$P$3,IF(WEEKDAY(B17)=7,"W5",IF(WEEKDAY(B17)=1,"W5",Podsumowanie!$G$19+F17+G17+H17+I17)))))))))</f>
        <v>0.645833333333333</v>
      </c>
      <c r="E17" s="32" t="n">
        <f aca="false">IF(C17=Podsumowanie!$F$19,D17-C17,SUM(F17:I17))</f>
        <v>0.333333333333333</v>
      </c>
      <c r="F17" s="60"/>
      <c r="G17" s="60"/>
      <c r="H17" s="60"/>
      <c r="I17" s="60"/>
      <c r="J17" s="56"/>
      <c r="K17" s="56"/>
      <c r="L17" s="56"/>
      <c r="M17" s="56"/>
      <c r="N17" s="56"/>
      <c r="O17" s="56"/>
      <c r="P17" s="56"/>
      <c r="Q17" s="56"/>
    </row>
    <row r="18" customFormat="false" ht="13.8" hidden="false" customHeight="false" outlineLevel="0" collapsed="false">
      <c r="A18" s="57" t="n">
        <v>15</v>
      </c>
      <c r="B18" s="58" t="n">
        <f aca="false">DATE($B$1,IF($E$1="Maj",5),A18)</f>
        <v>43966</v>
      </c>
      <c r="C18" s="53" t="n">
        <f aca="false">IF(O18=1,"L4",IF(N18=1,"Op",IF(M18=1,"Ub",IF(L18=1,"Uok",IF(K18=1,"Uwż",IF(J18=1,"Uw",IF(P18=1,$P$3,IF(WEEKDAY(B18)=7,"W5",IF(WEEKDAY(B18)=1,"W5",Podsumowanie!$F$19)))))))))</f>
        <v>0.3125</v>
      </c>
      <c r="D18" s="53" t="n">
        <f aca="false">IF(O18=1,"L4",IF(N18=1,"Op",IF(M18=1,"Ub",IF(L18=1,"Uok",IF(K18=1,"Uwż",IF(J18=1,"Uw",IF(P18=1,$P$3,IF(WEEKDAY(B18)=7,"W5",IF(WEEKDAY(B18)=1,"W5",Podsumowanie!$G$19+F18+G18+H18+I18)))))))))</f>
        <v>0.645833333333333</v>
      </c>
      <c r="E18" s="32" t="n">
        <f aca="false">IF(C18=Podsumowanie!$F$19,D18-C18,SUM(F18:I18))</f>
        <v>0.333333333333333</v>
      </c>
      <c r="F18" s="60"/>
      <c r="G18" s="60"/>
      <c r="H18" s="60"/>
      <c r="I18" s="60"/>
      <c r="J18" s="56"/>
      <c r="K18" s="56"/>
      <c r="L18" s="56"/>
      <c r="M18" s="56"/>
      <c r="N18" s="56"/>
      <c r="O18" s="56"/>
      <c r="P18" s="56"/>
      <c r="Q18" s="56"/>
    </row>
    <row r="19" customFormat="false" ht="13.8" hidden="false" customHeight="false" outlineLevel="0" collapsed="false">
      <c r="A19" s="61" t="n">
        <v>16</v>
      </c>
      <c r="B19" s="58" t="n">
        <f aca="false">DATE($B$1,IF($E$1="Maj",5),A19)</f>
        <v>43967</v>
      </c>
      <c r="C19" s="53" t="str">
        <f aca="false">IF(O19=1,"L4",IF(N19=1,"Op",IF(M19=1,"Ub",IF(L19=1,"Uok",IF(K19=1,"Uwż",IF(J19=1,"Uw",IF(P19=1,$P$3,IF(WEEKDAY(B19)=7,"W5",IF(WEEKDAY(B19)=1,"W5",Podsumowanie!$F$19)))))))))</f>
        <v>W5</v>
      </c>
      <c r="D19" s="53" t="str">
        <f aca="false">IF(O19=1,"L4",IF(N19=1,"Op",IF(M19=1,"Ub",IF(L19=1,"Uok",IF(K19=1,"Uwż",IF(J19=1,"Uw",IF(P19=1,$P$3,IF(WEEKDAY(B19)=7,"W5",IF(WEEKDAY(B19)=1,"W5",Podsumowanie!$G$19+F19+G19+H19+I19)))))))))</f>
        <v>W5</v>
      </c>
      <c r="E19" s="32" t="n">
        <f aca="false">IF(C19=Podsumowanie!$F$19,D19-C19,SUM(F19:I19))</f>
        <v>0</v>
      </c>
      <c r="F19" s="60"/>
      <c r="G19" s="60"/>
      <c r="H19" s="60"/>
      <c r="I19" s="60"/>
      <c r="J19" s="56"/>
      <c r="K19" s="56"/>
      <c r="L19" s="56"/>
      <c r="M19" s="56"/>
      <c r="N19" s="56"/>
      <c r="O19" s="56"/>
      <c r="P19" s="56"/>
      <c r="Q19" s="56"/>
    </row>
    <row r="20" customFormat="false" ht="13.8" hidden="false" customHeight="false" outlineLevel="0" collapsed="false">
      <c r="A20" s="57" t="n">
        <v>17</v>
      </c>
      <c r="B20" s="58" t="n">
        <f aca="false">DATE($B$1,IF($E$1="Maj",5),A20)</f>
        <v>43968</v>
      </c>
      <c r="C20" s="53" t="str">
        <f aca="false">IF(O20=1,"L4",IF(N20=1,"Op",IF(M20=1,"Ub",IF(L20=1,"Uok",IF(K20=1,"Uwż",IF(J20=1,"Uw",IF(P20=1,$P$3,IF(WEEKDAY(B20)=7,"W5",IF(WEEKDAY(B20)=1,"W5",Podsumowanie!$F$19)))))))))</f>
        <v>W5</v>
      </c>
      <c r="D20" s="53" t="str">
        <f aca="false">IF(O20=1,"L4",IF(N20=1,"Op",IF(M20=1,"Ub",IF(L20=1,"Uok",IF(K20=1,"Uwż",IF(J20=1,"Uw",IF(P20=1,$P$3,IF(WEEKDAY(B20)=7,"W5",IF(WEEKDAY(B20)=1,"W5",Podsumowanie!$G$19+F20+G20+H20+I20)))))))))</f>
        <v>W5</v>
      </c>
      <c r="E20" s="32" t="n">
        <f aca="false">IF(C20=Podsumowanie!$F$19,D20-C20,SUM(F20:I20))</f>
        <v>0</v>
      </c>
      <c r="F20" s="60"/>
      <c r="G20" s="60"/>
      <c r="H20" s="60"/>
      <c r="I20" s="60"/>
      <c r="J20" s="56"/>
      <c r="K20" s="56"/>
      <c r="L20" s="56"/>
      <c r="M20" s="56"/>
      <c r="N20" s="56"/>
      <c r="O20" s="56"/>
      <c r="P20" s="56"/>
      <c r="Q20" s="56"/>
    </row>
    <row r="21" customFormat="false" ht="13.8" hidden="false" customHeight="false" outlineLevel="0" collapsed="false">
      <c r="A21" s="61" t="n">
        <v>18</v>
      </c>
      <c r="B21" s="58" t="n">
        <f aca="false">DATE($B$1,IF($E$1="Maj",5),A21)</f>
        <v>43969</v>
      </c>
      <c r="C21" s="53" t="n">
        <f aca="false">IF(O21=1,"L4",IF(N21=1,"Op",IF(M21=1,"Ub",IF(L21=1,"Uok",IF(K21=1,"Uwż",IF(J21=1,"Uw",IF(P21=1,$P$3,IF(WEEKDAY(B21)=7,"W5",IF(WEEKDAY(B21)=1,"W5",Podsumowanie!$F$19)))))))))</f>
        <v>0.3125</v>
      </c>
      <c r="D21" s="53" t="n">
        <f aca="false">IF(O21=1,"L4",IF(N21=1,"Op",IF(M21=1,"Ub",IF(L21=1,"Uok",IF(K21=1,"Uwż",IF(J21=1,"Uw",IF(P21=1,$P$3,IF(WEEKDAY(B21)=7,"W5",IF(WEEKDAY(B21)=1,"W5",Podsumowanie!$G$19+F21+G21+H21+I21)))))))))</f>
        <v>0.645833333333333</v>
      </c>
      <c r="E21" s="32" t="n">
        <f aca="false">IF(C21=Podsumowanie!$F$19,D21-C21,SUM(F21:I21))</f>
        <v>0.333333333333333</v>
      </c>
      <c r="F21" s="60"/>
      <c r="G21" s="60"/>
      <c r="H21" s="60"/>
      <c r="I21" s="60"/>
      <c r="J21" s="56"/>
      <c r="K21" s="56"/>
      <c r="L21" s="56"/>
      <c r="M21" s="56"/>
      <c r="N21" s="56"/>
      <c r="O21" s="56"/>
      <c r="P21" s="56"/>
      <c r="Q21" s="56"/>
    </row>
    <row r="22" customFormat="false" ht="13.8" hidden="false" customHeight="false" outlineLevel="0" collapsed="false">
      <c r="A22" s="57" t="n">
        <v>19</v>
      </c>
      <c r="B22" s="58" t="n">
        <f aca="false">DATE($B$1,IF($E$1="Maj",5),A22)</f>
        <v>43970</v>
      </c>
      <c r="C22" s="53" t="n">
        <f aca="false">IF(O22=1,"L4",IF(N22=1,"Op",IF(M22=1,"Ub",IF(L22=1,"Uok",IF(K22=1,"Uwż",IF(J22=1,"Uw",IF(P22=1,$P$3,IF(WEEKDAY(B22)=7,"W5",IF(WEEKDAY(B22)=1,"W5",Podsumowanie!$F$19)))))))))</f>
        <v>0.3125</v>
      </c>
      <c r="D22" s="53" t="n">
        <f aca="false">IF(O22=1,"L4",IF(N22=1,"Op",IF(M22=1,"Ub",IF(L22=1,"Uok",IF(K22=1,"Uwż",IF(J22=1,"Uw",IF(P22=1,$P$3,IF(WEEKDAY(B22)=7,"W5",IF(WEEKDAY(B22)=1,"W5",Podsumowanie!$G$19+F22+G22+H22+I22)))))))))</f>
        <v>0.645833333333333</v>
      </c>
      <c r="E22" s="32" t="n">
        <f aca="false">IF(C22=Podsumowanie!$F$19,D22-C22,SUM(F22:I22))</f>
        <v>0.333333333333333</v>
      </c>
      <c r="F22" s="60"/>
      <c r="G22" s="60"/>
      <c r="H22" s="60"/>
      <c r="I22" s="60"/>
      <c r="J22" s="56"/>
      <c r="K22" s="56"/>
      <c r="L22" s="56"/>
      <c r="M22" s="56"/>
      <c r="N22" s="56"/>
      <c r="O22" s="56"/>
      <c r="P22" s="56"/>
      <c r="Q22" s="56"/>
    </row>
    <row r="23" customFormat="false" ht="13.8" hidden="false" customHeight="false" outlineLevel="0" collapsed="false">
      <c r="A23" s="61" t="n">
        <v>20</v>
      </c>
      <c r="B23" s="58" t="n">
        <f aca="false">DATE($B$1,IF($E$1="Maj",5),A23)</f>
        <v>43971</v>
      </c>
      <c r="C23" s="53" t="n">
        <f aca="false">IF(O23=1,"L4",IF(N23=1,"Op",IF(M23=1,"Ub",IF(L23=1,"Uok",IF(K23=1,"Uwż",IF(J23=1,"Uw",IF(P23=1,$P$3,IF(B23-EASTERSUNDAY($B$1)=60,"Boże Ciało",(IF(WEEKDAY(B23)=7,"W5",IF(WEEKDAY(B23)=1,"W5",Podsumowanie!$F$19)))))))))))</f>
        <v>0.3125</v>
      </c>
      <c r="D23" s="53" t="n">
        <f aca="false">IF(O23=1,"L4",IF(N23=1,"Op",IF(M23=1,"Ub",IF(L23=1,"Uok",IF(K23=1,"Uwż",IF(J23=1,"Uw",IF(P23=1,$P$3,IF(C23="Boże Ciało","Boże Ciało",IF(WEEKDAY(B23)=7,"W5",IF(WEEKDAY(B23)=1,"W5",Podsumowanie!$G$19+F23+G23+H23+I23))))))))))</f>
        <v>0.645833333333333</v>
      </c>
      <c r="E23" s="32" t="n">
        <f aca="false">IF(C23=Podsumowanie!$F$19,D23-C23,SUM(F23:I23))</f>
        <v>0.333333333333333</v>
      </c>
      <c r="F23" s="60"/>
      <c r="G23" s="60"/>
      <c r="H23" s="60"/>
      <c r="I23" s="60"/>
      <c r="J23" s="56"/>
      <c r="K23" s="56"/>
      <c r="L23" s="56"/>
      <c r="M23" s="56"/>
      <c r="N23" s="56"/>
      <c r="O23" s="56"/>
      <c r="P23" s="56"/>
      <c r="Q23" s="56"/>
    </row>
    <row r="24" customFormat="false" ht="13.8" hidden="false" customHeight="false" outlineLevel="0" collapsed="false">
      <c r="A24" s="57" t="n">
        <v>21</v>
      </c>
      <c r="B24" s="58" t="n">
        <f aca="false">DATE($B$1,IF($E$1="Maj",5),A24)</f>
        <v>43972</v>
      </c>
      <c r="C24" s="53" t="n">
        <f aca="false">IF(O24=1,"L4",IF(N24=1,"Op",IF(M24=1,"Ub",IF(L24=1,"Uok",IF(K24=1,"Uwż",IF(J24=1,"Uw",IF(P24=1,$P$3,IF(B24-EASTERSUNDAY($B$1)=60,"Boże Ciało",(IF(WEEKDAY(B24)=7,"W5",IF(WEEKDAY(B24)=1,"W5",Podsumowanie!$F$19)))))))))))</f>
        <v>0.3125</v>
      </c>
      <c r="D24" s="53" t="n">
        <f aca="false">IF(O24=1,"L4",IF(N24=1,"Op",IF(M24=1,"Ub",IF(L24=1,"Uok",IF(K24=1,"Uwż",IF(J24=1,"Uw",IF(P24=1,$P$3,IF(C24="Boże Ciało","Boże Ciało",IF(WEEKDAY(B24)=7,"W5",IF(WEEKDAY(B24)=1,"W5",Podsumowanie!$G$19+F24+G24+H24+I24))))))))))</f>
        <v>0.645833333333333</v>
      </c>
      <c r="E24" s="32" t="n">
        <f aca="false">IF(C24=Podsumowanie!$F$19,D24-C24,SUM(F24:I24))</f>
        <v>0.333333333333333</v>
      </c>
      <c r="F24" s="60"/>
      <c r="G24" s="60"/>
      <c r="H24" s="60"/>
      <c r="I24" s="60"/>
      <c r="J24" s="56"/>
      <c r="K24" s="56"/>
      <c r="L24" s="56"/>
      <c r="M24" s="56"/>
      <c r="N24" s="56"/>
      <c r="O24" s="56"/>
      <c r="P24" s="56"/>
      <c r="Q24" s="56"/>
    </row>
    <row r="25" customFormat="false" ht="13.8" hidden="false" customHeight="false" outlineLevel="0" collapsed="false">
      <c r="A25" s="61" t="n">
        <v>22</v>
      </c>
      <c r="B25" s="58" t="n">
        <f aca="false">DATE($B$1,IF($E$1="Maj",5),A25)</f>
        <v>43973</v>
      </c>
      <c r="C25" s="53" t="n">
        <f aca="false">IF(O25=1,"L4",IF(N25=1,"Op",IF(M25=1,"Ub",IF(L25=1,"Uok",IF(K25=1,"Uwż",IF(J25=1,"Uw",IF(P25=1,$P$3,IF(B25-EASTERSUNDAY($B$1)=60,"Boże Ciało",(IF(WEEKDAY(B25)=7,"W5",IF(WEEKDAY(B25)=1,"W5",Podsumowanie!$F$19)))))))))))</f>
        <v>0.3125</v>
      </c>
      <c r="D25" s="53" t="n">
        <f aca="false">IF(O25=1,"L4",IF(N25=1,"Op",IF(M25=1,"Ub",IF(L25=1,"Uok",IF(K25=1,"Uwż",IF(J25=1,"Uw",IF(P25=1,$P$3,IF(C25="Boże Ciało","Boże Ciało",IF(WEEKDAY(B25)=7,"W5",IF(WEEKDAY(B25)=1,"W5",Podsumowanie!$G$19+F25+G25+H25+I25))))))))))</f>
        <v>0.645833333333333</v>
      </c>
      <c r="E25" s="32" t="n">
        <f aca="false">IF(C25=Podsumowanie!$F$19,D25-C25,SUM(F25:I25))</f>
        <v>0.333333333333333</v>
      </c>
      <c r="F25" s="60"/>
      <c r="G25" s="60"/>
      <c r="H25" s="60"/>
      <c r="I25" s="60"/>
      <c r="J25" s="56"/>
      <c r="K25" s="56"/>
      <c r="L25" s="56"/>
      <c r="M25" s="56"/>
      <c r="N25" s="56"/>
      <c r="O25" s="56"/>
      <c r="P25" s="56"/>
      <c r="Q25" s="56"/>
    </row>
    <row r="26" customFormat="false" ht="13.8" hidden="false" customHeight="false" outlineLevel="0" collapsed="false">
      <c r="A26" s="57" t="n">
        <v>23</v>
      </c>
      <c r="B26" s="58" t="n">
        <f aca="false">DATE($B$1,IF($E$1="Maj",5),A26)</f>
        <v>43974</v>
      </c>
      <c r="C26" s="53" t="str">
        <f aca="false">IF(O26=1,"L4",IF(N26=1,"Op",IF(M26=1,"Ub",IF(L26=1,"Uok",IF(K26=1,"Uwż",IF(J26=1,"Uw",IF(P26=1,$P$3,IF(B26-EASTERSUNDAY($B$1)=60,"Boże Ciało",(IF(WEEKDAY(B26)=7,"W5",IF(WEEKDAY(B26)=1,"W5",Podsumowanie!$F$19)))))))))))</f>
        <v>W5</v>
      </c>
      <c r="D26" s="53" t="str">
        <f aca="false">IF(O26=1,"L4",IF(N26=1,"Op",IF(M26=1,"Ub",IF(L26=1,"Uok",IF(K26=1,"Uwż",IF(J26=1,"Uw",IF(P26=1,$P$3,IF(C26="Boże Ciało","Boże Ciało",IF(WEEKDAY(B26)=7,"W5",IF(WEEKDAY(B26)=1,"W5",Podsumowanie!$G$19+F26+G26+H26+I26))))))))))</f>
        <v>W5</v>
      </c>
      <c r="E26" s="32" t="n">
        <f aca="false">IF(C26=Podsumowanie!$F$19,D26-C26,SUM(F26:I26))</f>
        <v>0</v>
      </c>
      <c r="F26" s="60"/>
      <c r="G26" s="60"/>
      <c r="H26" s="60"/>
      <c r="I26" s="60"/>
      <c r="J26" s="56"/>
      <c r="K26" s="56"/>
      <c r="L26" s="56"/>
      <c r="M26" s="56"/>
      <c r="N26" s="56"/>
      <c r="O26" s="56"/>
      <c r="P26" s="56"/>
      <c r="Q26" s="56"/>
    </row>
    <row r="27" customFormat="false" ht="13.8" hidden="false" customHeight="false" outlineLevel="0" collapsed="false">
      <c r="A27" s="61" t="n">
        <v>24</v>
      </c>
      <c r="B27" s="58" t="n">
        <f aca="false">DATE($B$1,IF($E$1="Maj",5),A27)</f>
        <v>43975</v>
      </c>
      <c r="C27" s="53" t="str">
        <f aca="false">IF(O27=1,"L4",IF(N27=1,"Op",IF(M27=1,"Ub",IF(L27=1,"Uok",IF(K27=1,"Uwż",IF(J27=1,"Uw",IF(P27=1,$P$3,IF(B27-EASTERSUNDAY($B$1)=60,"Boże Ciało",(IF(WEEKDAY(B27)=7,"W5",IF(WEEKDAY(B27)=1,"W5",Podsumowanie!$F$19)))))))))))</f>
        <v>W5</v>
      </c>
      <c r="D27" s="53" t="str">
        <f aca="false">IF(O27=1,"L4",IF(N27=1,"Op",IF(M27=1,"Ub",IF(L27=1,"Uok",IF(K27=1,"Uwż",IF(J27=1,"Uw",IF(P27=1,$P$3,IF(C27="Boże Ciało","Boże Ciało",IF(WEEKDAY(B27)=7,"W5",IF(WEEKDAY(B27)=1,"W5",Podsumowanie!$G$19+F27+G27+H27+I27))))))))))</f>
        <v>W5</v>
      </c>
      <c r="E27" s="32" t="n">
        <f aca="false">IF(C27=Podsumowanie!$F$19,D27-C27,SUM(F27:I27))</f>
        <v>0</v>
      </c>
      <c r="F27" s="60"/>
      <c r="G27" s="60"/>
      <c r="H27" s="60"/>
      <c r="I27" s="60"/>
      <c r="J27" s="56"/>
      <c r="K27" s="56"/>
      <c r="L27" s="56"/>
      <c r="M27" s="56"/>
      <c r="N27" s="56"/>
      <c r="O27" s="56"/>
      <c r="P27" s="56"/>
      <c r="Q27" s="56"/>
    </row>
    <row r="28" customFormat="false" ht="13.8" hidden="false" customHeight="false" outlineLevel="0" collapsed="false">
      <c r="A28" s="57" t="n">
        <v>25</v>
      </c>
      <c r="B28" s="58" t="n">
        <f aca="false">DATE($B$1,IF($E$1="Maj",5),A28)</f>
        <v>43976</v>
      </c>
      <c r="C28" s="53" t="n">
        <f aca="false">IF(O28=1,"L4",IF(N28=1,"Op",IF(M28=1,"Ub",IF(L28=1,"Uok",IF(K28=1,"Uwż",IF(J28=1,"Uw",IF(P28=1,$P$3,IF(B28-EASTERSUNDAY($B$1)=60,"Boże Ciało",(IF(WEEKDAY(B28)=7,"W5",IF(WEEKDAY(B28)=1,"W5",Podsumowanie!$F$19)))))))))))</f>
        <v>0.3125</v>
      </c>
      <c r="D28" s="53" t="n">
        <f aca="false">IF(O28=1,"L4",IF(N28=1,"Op",IF(M28=1,"Ub",IF(L28=1,"Uok",IF(K28=1,"Uwż",IF(J28=1,"Uw",IF(P28=1,$P$3,IF(C28="Boże Ciało","Boże Ciało",IF(WEEKDAY(B28)=7,"W5",IF(WEEKDAY(B28)=1,"W5",Podsumowanie!$G$19+F28+G28+H28+I28))))))))))</f>
        <v>0.645833333333333</v>
      </c>
      <c r="E28" s="32" t="n">
        <f aca="false">IF(C28=Podsumowanie!$F$19,D28-C28,SUM(F28:I28))</f>
        <v>0.333333333333333</v>
      </c>
      <c r="F28" s="60"/>
      <c r="G28" s="60"/>
      <c r="H28" s="60"/>
      <c r="I28" s="60"/>
      <c r="J28" s="56"/>
      <c r="K28" s="56"/>
      <c r="L28" s="56"/>
      <c r="M28" s="56"/>
      <c r="N28" s="56"/>
      <c r="O28" s="56"/>
      <c r="P28" s="56"/>
      <c r="Q28" s="56"/>
    </row>
    <row r="29" customFormat="false" ht="13.8" hidden="false" customHeight="false" outlineLevel="0" collapsed="false">
      <c r="A29" s="61" t="n">
        <v>26</v>
      </c>
      <c r="B29" s="58" t="n">
        <f aca="false">DATE($B$1,IF($E$1="Maj",5),A29)</f>
        <v>43977</v>
      </c>
      <c r="C29" s="53" t="n">
        <f aca="false">IF(O29=1,"L4",IF(N29=1,"Op",IF(M29=1,"Ub",IF(L29=1,"Uok",IF(K29=1,"Uwż",IF(J29=1,"Uw",IF(P29=1,$P$3,IF(B29-EASTERSUNDAY($B$1)=60,"Boże Ciało",(IF(WEEKDAY(B29)=7,"W5",IF(WEEKDAY(B29)=1,"W5",Podsumowanie!$F$19)))))))))))</f>
        <v>0.3125</v>
      </c>
      <c r="D29" s="53" t="n">
        <f aca="false">IF(O29=1,"L4",IF(N29=1,"Op",IF(M29=1,"Ub",IF(L29=1,"Uok",IF(K29=1,"Uwż",IF(J29=1,"Uw",IF(P29=1,$P$3,IF(C29="Boże Ciało","Boże Ciało",IF(WEEKDAY(B29)=7,"W5",IF(WEEKDAY(B29)=1,"W5",Podsumowanie!$G$19+F29+G29+H29+I29))))))))))</f>
        <v>0.645833333333333</v>
      </c>
      <c r="E29" s="32" t="n">
        <f aca="false">IF(C29=Podsumowanie!$F$19,D29-C29,SUM(F29:I29))</f>
        <v>0.333333333333333</v>
      </c>
      <c r="F29" s="60"/>
      <c r="G29" s="60"/>
      <c r="H29" s="60"/>
      <c r="I29" s="60"/>
      <c r="J29" s="56"/>
      <c r="K29" s="56"/>
      <c r="L29" s="56"/>
      <c r="M29" s="56"/>
      <c r="N29" s="56"/>
      <c r="O29" s="56"/>
      <c r="P29" s="56"/>
      <c r="Q29" s="56"/>
    </row>
    <row r="30" customFormat="false" ht="13.8" hidden="false" customHeight="false" outlineLevel="0" collapsed="false">
      <c r="A30" s="57" t="n">
        <v>27</v>
      </c>
      <c r="B30" s="58" t="n">
        <f aca="false">DATE($B$1,IF($E$1="Maj",5),A30)</f>
        <v>43978</v>
      </c>
      <c r="C30" s="53" t="n">
        <f aca="false">IF(O30=1,"L4",IF(N30=1,"Op",IF(M30=1,"Ub",IF(L30=1,"Uok",IF(K30=1,"Uwż",IF(J30=1,"Uw",IF(P30=1,$P$3,IF(B30-EASTERSUNDAY($B$1)=60,"Boże Ciało",(IF(WEEKDAY(B30)=7,"W5",IF(WEEKDAY(B30)=1,"W5",Podsumowanie!$F$19)))))))))))</f>
        <v>0.3125</v>
      </c>
      <c r="D30" s="53" t="n">
        <f aca="false">IF(O30=1,"L4",IF(N30=1,"Op",IF(M30=1,"Ub",IF(L30=1,"Uok",IF(K30=1,"Uwż",IF(J30=1,"Uw",IF(P30=1,$P$3,IF(C30="Boże Ciało","Boże Ciało",IF(WEEKDAY(B30)=7,"W5",IF(WEEKDAY(B30)=1,"W5",Podsumowanie!$G$19+F30+G30+H30+I30))))))))))</f>
        <v>0.645833333333333</v>
      </c>
      <c r="E30" s="32" t="n">
        <f aca="false">IF(C30=Podsumowanie!$F$19,D30-C30,SUM(F30:I30))</f>
        <v>0.333333333333333</v>
      </c>
      <c r="F30" s="60"/>
      <c r="G30" s="60"/>
      <c r="H30" s="60"/>
      <c r="I30" s="60"/>
      <c r="J30" s="56"/>
      <c r="K30" s="56"/>
      <c r="L30" s="56"/>
      <c r="M30" s="56"/>
      <c r="N30" s="56"/>
      <c r="O30" s="56"/>
      <c r="P30" s="56"/>
      <c r="Q30" s="56"/>
    </row>
    <row r="31" customFormat="false" ht="13.8" hidden="false" customHeight="false" outlineLevel="0" collapsed="false">
      <c r="A31" s="61" t="n">
        <v>28</v>
      </c>
      <c r="B31" s="58" t="n">
        <f aca="false">DATE($B$1,IF($E$1="Maj",5),A31)</f>
        <v>43979</v>
      </c>
      <c r="C31" s="53" t="n">
        <f aca="false">IF(O31=1,"L4",IF(N31=1,"Op",IF(M31=1,"Ub",IF(L31=1,"Uok",IF(K31=1,"Uwż",IF(J31=1,"Uw",IF(P31=1,$P$3,IF(B31-EASTERSUNDAY($B$1)=60,"Boże Ciało",(IF(WEEKDAY(B31)=7,"W5",IF(WEEKDAY(B31)=1,"W5",Podsumowanie!$F$19)))))))))))</f>
        <v>0.3125</v>
      </c>
      <c r="D31" s="53" t="n">
        <f aca="false">IF(O31=1,"L4",IF(N31=1,"Op",IF(M31=1,"Ub",IF(L31=1,"Uok",IF(K31=1,"Uwż",IF(J31=1,"Uw",IF(P31=1,$P$3,IF(C31="Boże Ciało","Boże Ciało",IF(WEEKDAY(B31)=7,"W5",IF(WEEKDAY(B31)=1,"W5",Podsumowanie!$G$19+F31+G31+H31+I31))))))))))</f>
        <v>0.645833333333333</v>
      </c>
      <c r="E31" s="32" t="n">
        <f aca="false">IF(C31=Podsumowanie!$F$19,D31-C31,SUM(F31:I31))</f>
        <v>0.333333333333333</v>
      </c>
      <c r="F31" s="60"/>
      <c r="G31" s="60"/>
      <c r="H31" s="60"/>
      <c r="I31" s="60"/>
      <c r="J31" s="56"/>
      <c r="K31" s="56"/>
      <c r="L31" s="56"/>
      <c r="M31" s="56"/>
      <c r="N31" s="56"/>
      <c r="O31" s="56"/>
      <c r="P31" s="56"/>
      <c r="Q31" s="56"/>
    </row>
    <row r="32" customFormat="false" ht="13.8" hidden="false" customHeight="false" outlineLevel="0" collapsed="false">
      <c r="A32" s="57" t="n">
        <v>29</v>
      </c>
      <c r="B32" s="58" t="n">
        <f aca="false">DATE($B$1,IF($E$1="Maj",5),A32)</f>
        <v>43980</v>
      </c>
      <c r="C32" s="53" t="n">
        <f aca="false">IF(O32=1,"L4",IF(N32=1,"Op",IF(M32=1,"Ub",IF(L32=1,"Uok",IF(K32=1,"Uwż",IF(J32=1,"Uw",IF(P32=1,$P$3,IF(B32-EASTERSUNDAY($B$1)=60,"Boże Ciało",(IF(WEEKDAY(B32)=7,"W5",IF(WEEKDAY(B32)=1,"W5",Podsumowanie!$F$19)))))))))))</f>
        <v>0.3125</v>
      </c>
      <c r="D32" s="53" t="n">
        <f aca="false">IF(O32=1,"L4",IF(N32=1,"Op",IF(M32=1,"Ub",IF(L32=1,"Uok",IF(K32=1,"Uwż",IF(J32=1,"Uw",IF(P32=1,$P$3,IF(C32="Boże Ciało","Boże Ciało",IF(WEEKDAY(B32)=7,"W5",IF(WEEKDAY(B32)=1,"W5",Podsumowanie!$G$19+F32+G32+H32+I32))))))))))</f>
        <v>0.645833333333333</v>
      </c>
      <c r="E32" s="32" t="n">
        <f aca="false">IF(C32=Podsumowanie!$F$19,D32-C32,SUM(F32:I32))</f>
        <v>0.333333333333333</v>
      </c>
      <c r="F32" s="60"/>
      <c r="G32" s="60"/>
      <c r="H32" s="60"/>
      <c r="I32" s="60"/>
      <c r="J32" s="56"/>
      <c r="K32" s="56"/>
      <c r="L32" s="56"/>
      <c r="M32" s="56"/>
      <c r="N32" s="56"/>
      <c r="O32" s="56"/>
      <c r="P32" s="56"/>
      <c r="Q32" s="56"/>
    </row>
    <row r="33" customFormat="false" ht="13.8" hidden="false" customHeight="false" outlineLevel="0" collapsed="false">
      <c r="A33" s="61" t="n">
        <v>30</v>
      </c>
      <c r="B33" s="58" t="n">
        <f aca="false">DATE($B$1,IF($E$1="Maj",5),A33)</f>
        <v>43981</v>
      </c>
      <c r="C33" s="53" t="str">
        <f aca="false">IF(O33=1,"L4",IF(N33=1,"Op",IF(M33=1,"Ub",IF(L33=1,"Uok",IF(K33=1,"Uwż",IF(J33=1,"Uw",IF(P33=1,$P$3,IF(B33-EASTERSUNDAY($B$1)=60,"Boże Ciało",(IF(WEEKDAY(B33)=7,"W5",IF(WEEKDAY(B33)=1,"W5",Podsumowanie!$F$19)))))))))))</f>
        <v>W5</v>
      </c>
      <c r="D33" s="53" t="str">
        <f aca="false">IF(O33=1,"L4",IF(N33=1,"Op",IF(M33=1,"Ub",IF(L33=1,"Uok",IF(K33=1,"Uwż",IF(J33=1,"Uw",IF(P33=1,$P$3,IF(C33="Boże Ciało","Boże Ciało",IF(WEEKDAY(B33)=7,"W5",IF(WEEKDAY(B33)=1,"W5",Podsumowanie!$G$19+F33+G33+H33+I33))))))))))</f>
        <v>W5</v>
      </c>
      <c r="E33" s="32" t="n">
        <f aca="false">IF(C33=Podsumowanie!$F$19,D33-C33,SUM(F33:I33))</f>
        <v>0</v>
      </c>
      <c r="F33" s="60"/>
      <c r="G33" s="60"/>
      <c r="H33" s="60"/>
      <c r="I33" s="60"/>
      <c r="J33" s="56"/>
      <c r="K33" s="56"/>
      <c r="L33" s="56"/>
      <c r="M33" s="56"/>
      <c r="N33" s="56"/>
      <c r="O33" s="56"/>
      <c r="P33" s="56"/>
      <c r="Q33" s="56"/>
    </row>
    <row r="34" customFormat="false" ht="13.8" hidden="false" customHeight="false" outlineLevel="0" collapsed="false">
      <c r="A34" s="62" t="n">
        <v>31</v>
      </c>
      <c r="B34" s="58" t="n">
        <f aca="false">DATE($B$1,IF($E$1="Maj",5),A34)</f>
        <v>43982</v>
      </c>
      <c r="C34" s="53" t="str">
        <f aca="false">IF(O34=1,"L4",IF(N34=1,"Op",IF(M34=1,"Ub",IF(L34=1,"Uok",IF(K34=1,"Uwż",IF(J34=1,"Uw",IF(P34=1,$P$3,IF(B34-EASTERSUNDAY($B$1)=60,"Boże Ciało",(IF(WEEKDAY(B34)=7,"W5",IF(WEEKDAY(B34)=1,"W5",Podsumowanie!$F$19)))))))))))</f>
        <v>W5</v>
      </c>
      <c r="D34" s="53" t="str">
        <f aca="false">IF(O34=1,"L4",IF(N34=1,"Op",IF(M34=1,"Ub",IF(L34=1,"Uok",IF(K34=1,"Uwż",IF(J34=1,"Uw",IF(P34=1,$P$3,IF(C34="Boże Ciało","Boże Ciało",IF(WEEKDAY(B34)=7,"W5",IF(WEEKDAY(B34)=1,"W5",Podsumowanie!$G$19+F34+G34+H34+I34))))))))))</f>
        <v>W5</v>
      </c>
      <c r="E34" s="32" t="n">
        <f aca="false">IF(C34=Podsumowanie!$F$19,D34-C34,SUM(F34:I34))</f>
        <v>0</v>
      </c>
      <c r="F34" s="63"/>
      <c r="G34" s="63"/>
      <c r="H34" s="63"/>
      <c r="I34" s="63"/>
      <c r="J34" s="64"/>
      <c r="K34" s="64"/>
      <c r="L34" s="64"/>
      <c r="M34" s="64"/>
      <c r="N34" s="64"/>
      <c r="O34" s="64"/>
      <c r="P34" s="64"/>
      <c r="Q34" s="65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6.66666666666667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9" customFormat="false" ht="25.8" hidden="true" customHeight="false" outlineLevel="0" collapsed="false">
      <c r="A39" s="26" t="s">
        <v>55</v>
      </c>
      <c r="B39" s="26" t="s">
        <v>56</v>
      </c>
      <c r="C39" s="26" t="s">
        <v>57</v>
      </c>
      <c r="D39" s="26" t="s">
        <v>58</v>
      </c>
    </row>
    <row r="40" customFormat="false" ht="12.8" hidden="true" customHeight="false" outlineLevel="0" collapsed="false">
      <c r="C40" s="0" t="s">
        <v>46</v>
      </c>
    </row>
    <row r="41" customFormat="false" ht="12.8" hidden="true" customHeight="false" outlineLevel="0" collapsed="false"/>
    <row r="42" customFormat="false" ht="12.8" hidden="true" customHeight="false" outlineLevel="0" collapsed="false">
      <c r="A42" s="0" t="n">
        <f aca="false">DCOUNT(A3:D34, ,A39:D40)</f>
        <v>0</v>
      </c>
    </row>
  </sheetData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5" bottom="0.580555555555555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Kluczbork,Jagiełly 1a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43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K13" activeCellId="0" sqref="K13"/>
    </sheetView>
  </sheetViews>
  <sheetFormatPr defaultRowHeight="12.8"/>
  <cols>
    <col collapsed="false" hidden="false" max="1" min="1" style="0" width="10.1224489795918"/>
    <col collapsed="false" hidden="false" max="2" min="2" style="0" width="12.9591836734694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3" min="13" style="0" width="11.4183673469388"/>
    <col collapsed="false" hidden="false" max="14" min="14" style="0" width="11.5663265306122"/>
    <col collapsed="false" hidden="false" max="16" min="15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v>2020</v>
      </c>
      <c r="C1" s="55"/>
      <c r="D1" s="54" t="s">
        <v>40</v>
      </c>
      <c r="E1" s="55" t="s">
        <v>28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54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10</v>
      </c>
      <c r="K2" s="54"/>
      <c r="L2" s="54"/>
      <c r="M2" s="54"/>
      <c r="N2" s="54"/>
      <c r="O2" s="54"/>
      <c r="P2" s="54"/>
      <c r="Q2" s="54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8" hidden="false" customHeight="false" outlineLevel="0" collapsed="false">
      <c r="A4" s="57" t="n">
        <v>1</v>
      </c>
      <c r="B4" s="58" t="n">
        <f aca="false">DATE($B$1,IF($E$1="czerwiec",6),A4)</f>
        <v>43983</v>
      </c>
      <c r="C4" s="53" t="n">
        <f aca="false">IF(O4=1,"L4",IF(N4=1,"Op",IF(M4=1,"Ub",IF(L4=1,"Uok",IF(K4=1,"Uwż",IF(J4=1,"Uw",IF(P4=1,$P$3,IF(B4-EASTERSUNDAY($B$1)=60,"Boże Ciało",(IF(WEEKDAY(B4)=7,"W5",IF(WEEKDAY(B4)=1,"W5",Podsumowanie!$F$19)))))))))))</f>
        <v>0.3125</v>
      </c>
      <c r="D4" s="53" t="n">
        <f aca="false">IF(O4=1,"L4",IF(N4=1,"Op",IF(M4=1,"Ub",IF(L4=1,"Uok",IF(K4=1,"Uwż",IF(J4=1,"Uw",IF(P4=1,$P$3,IF(C4="Boże Ciało","Boże Ciało",IF(WEEKDAY(B4)=7,"W5",IF(WEEKDAY(B4)=1,"W5",Podsumowanie!$G$19+F4+G4+H4+I4))))))))))</f>
        <v>0.645833333333333</v>
      </c>
      <c r="E4" s="32" t="n">
        <f aca="false">IF(C4=Podsumowanie!$F$19,D4-C4,SUM(F4:I4))</f>
        <v>0.333333333333333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customFormat="false" ht="13.8" hidden="false" customHeight="false" outlineLevel="0" collapsed="false">
      <c r="A5" s="61" t="n">
        <v>2</v>
      </c>
      <c r="B5" s="58" t="n">
        <f aca="false">DATE($B$1,IF($E$1="czerwiec",6),A5)</f>
        <v>43984</v>
      </c>
      <c r="C5" s="53" t="n">
        <f aca="false">IF(O5=1,"L4",IF(N5=1,"Op",IF(M5=1,"Ub",IF(L5=1,"Uok",IF(K5=1,"Uwż",IF(J5=1,"Uw",IF(P5=1,$P$3,IF(B5-EASTERSUNDAY($B$1)=60,"Boże Ciało",(IF(WEEKDAY(B5)=7,"W5",IF(WEEKDAY(B5)=1,"W5",Podsumowanie!$F$19)))))))))))</f>
        <v>0.3125</v>
      </c>
      <c r="D5" s="53" t="n">
        <f aca="false">IF(O5=1,"L4",IF(N5=1,"Op",IF(M5=1,"Ub",IF(L5=1,"Uok",IF(K5=1,"Uwż",IF(J5=1,"Uw",IF(P5=1,$P$3,IF(C5="Boże Ciało","Boże Ciało",IF(WEEKDAY(B5)=7,"W5",IF(WEEKDAY(B5)=1,"W5",Podsumowanie!$G$19+F5+G5+H5+I5))))))))))</f>
        <v>0.645833333333333</v>
      </c>
      <c r="E5" s="32" t="n">
        <f aca="false">IF(C5=Podsumowanie!$F$19,D5-C5,SUM(F5:I5))</f>
        <v>0.333333333333333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customFormat="false" ht="13.8" hidden="false" customHeight="false" outlineLevel="0" collapsed="false">
      <c r="A6" s="57" t="n">
        <v>3</v>
      </c>
      <c r="B6" s="58" t="n">
        <f aca="false">DATE($B$1,IF($E$1="czerwiec",6),A6)</f>
        <v>43985</v>
      </c>
      <c r="C6" s="53" t="n">
        <f aca="false">IF(O6=1,"L4",IF(N6=1,"Op",IF(M6=1,"Ub",IF(L6=1,"Uok",IF(K6=1,"Uwż",IF(J6=1,"Uw",IF(P6=1,$P$3,IF(B6-EASTERSUNDAY($B$1)=60,"Boże Ciało",(IF(WEEKDAY(B6)=7,"W5",IF(WEEKDAY(B6)=1,"W5",Podsumowanie!$F$19)))))))))))</f>
        <v>0.3125</v>
      </c>
      <c r="D6" s="53" t="n">
        <f aca="false">IF(O6=1,"L4",IF(N6=1,"Op",IF(M6=1,"Ub",IF(L6=1,"Uok",IF(K6=1,"Uwż",IF(J6=1,"Uw",IF(P6=1,$P$3,IF(C6="Boże Ciało","Boże Ciało",IF(WEEKDAY(B6)=7,"W5",IF(WEEKDAY(B6)=1,"W5",Podsumowanie!$G$19+F6+G6+H6+I6))))))))))</f>
        <v>0.645833333333333</v>
      </c>
      <c r="E6" s="32" t="n">
        <f aca="false">IF(C6=Podsumowanie!$F$19,D6-C6,SUM(F6:I6))</f>
        <v>0.333333333333333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customFormat="false" ht="13.8" hidden="false" customHeight="false" outlineLevel="0" collapsed="false">
      <c r="A7" s="61" t="n">
        <v>4</v>
      </c>
      <c r="B7" s="58" t="n">
        <f aca="false">DATE($B$1,IF($E$1="czerwiec",6),A7)</f>
        <v>43986</v>
      </c>
      <c r="C7" s="53" t="n">
        <f aca="false">IF(O7=1,"L4",IF(N7=1,"Op",IF(M7=1,"Ub",IF(L7=1,"Uok",IF(K7=1,"Uwż",IF(J7=1,"Uw",IF(P7=1,$P$3,IF(B7-EASTERSUNDAY($B$1)=60,"Boże Ciało",(IF(WEEKDAY(B7)=7,"W5",IF(WEEKDAY(B7)=1,"W5",Podsumowanie!$F$19)))))))))))</f>
        <v>0.3125</v>
      </c>
      <c r="D7" s="53" t="n">
        <f aca="false">IF(O7=1,"L4",IF(N7=1,"Op",IF(M7=1,"Ub",IF(L7=1,"Uok",IF(K7=1,"Uwż",IF(J7=1,"Uw",IF(P7=1,$P$3,IF(C7="Boże Ciało","Boże Ciało",IF(WEEKDAY(B7)=7,"W5",IF(WEEKDAY(B7)=1,"W5",Podsumowanie!$G$19+F7+G7+H7+I7))))))))))</f>
        <v>0.645833333333333</v>
      </c>
      <c r="E7" s="32" t="n">
        <f aca="false">IF(C7=Podsumowanie!$F$19,D7-C7,SUM(F7:I7))</f>
        <v>0.333333333333333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customFormat="false" ht="13.8" hidden="false" customHeight="false" outlineLevel="0" collapsed="false">
      <c r="A8" s="57" t="n">
        <v>5</v>
      </c>
      <c r="B8" s="58" t="n">
        <f aca="false">DATE($B$1,IF($E$1="czerwiec",6),A8)</f>
        <v>43987</v>
      </c>
      <c r="C8" s="53" t="n">
        <f aca="false">IF(O8=1,"L4",IF(N8=1,"Op",IF(M8=1,"Ub",IF(L8=1,"Uok",IF(K8=1,"Uwż",IF(J8=1,"Uw",IF(P8=1,$P$3,IF(B8-EASTERSUNDAY($B$1)=60,"Boże Ciało",(IF(WEEKDAY(B8)=7,"W5",IF(WEEKDAY(B8)=1,"W5",Podsumowanie!$F$19)))))))))))</f>
        <v>0.3125</v>
      </c>
      <c r="D8" s="53" t="n">
        <f aca="false">IF(O8=1,"L4",IF(N8=1,"Op",IF(M8=1,"Ub",IF(L8=1,"Uok",IF(K8=1,"Uwż",IF(J8=1,"Uw",IF(P8=1,$P$3,IF(C8="Boże Ciało","Boże Ciało",IF(WEEKDAY(B8)=7,"W5",IF(WEEKDAY(B8)=1,"W5",Podsumowanie!$G$19+F8+G8+H8+I8))))))))))</f>
        <v>0.645833333333333</v>
      </c>
      <c r="E8" s="32" t="n">
        <f aca="false">IF(C8=Podsumowanie!$F$19,D8-C8,SUM(F8:I8))</f>
        <v>0.333333333333333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customFormat="false" ht="13.8" hidden="false" customHeight="false" outlineLevel="0" collapsed="false">
      <c r="A9" s="61" t="n">
        <v>6</v>
      </c>
      <c r="B9" s="58" t="n">
        <f aca="false">DATE($B$1,IF($E$1="czerwiec",6),A9)</f>
        <v>43988</v>
      </c>
      <c r="C9" s="53" t="str">
        <f aca="false">IF(O9=1,"L4",IF(N9=1,"Op",IF(M9=1,"Ub",IF(L9=1,"Uok",IF(K9=1,"Uwż",IF(J9=1,"Uw",IF(P9=1,$P$3,IF(B9-EASTERSUNDAY($B$1)=60,"Boże Ciało",(IF(WEEKDAY(B9)=7,"W5",IF(WEEKDAY(B9)=1,"W5",Podsumowanie!$F$19)))))))))))</f>
        <v>W5</v>
      </c>
      <c r="D9" s="53" t="str">
        <f aca="false">IF(O9=1,"L4",IF(N9=1,"Op",IF(M9=1,"Ub",IF(L9=1,"Uok",IF(K9=1,"Uwż",IF(J9=1,"Uw",IF(P9=1,$P$3,IF(C9="Boże Ciało","Boże Ciało",IF(WEEKDAY(B9)=7,"W5",IF(WEEKDAY(B9)=1,"W5",Podsumowanie!$G$19+F9+G9+H9+I9))))))))))</f>
        <v>W5</v>
      </c>
      <c r="E9" s="32" t="n">
        <f aca="false">IF(C9=Podsumowanie!$F$19,D9-C9,SUM(F9:I9))</f>
        <v>0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customFormat="false" ht="13.8" hidden="false" customHeight="false" outlineLevel="0" collapsed="false">
      <c r="A10" s="57" t="n">
        <v>7</v>
      </c>
      <c r="B10" s="58" t="n">
        <f aca="false">DATE($B$1,IF($E$1="czerwiec",6),A10)</f>
        <v>43989</v>
      </c>
      <c r="C10" s="53" t="str">
        <f aca="false">IF(O10=1,"L4",IF(N10=1,"Op",IF(M10=1,"Ub",IF(L10=1,"Uok",IF(K10=1,"Uwż",IF(J10=1,"Uw",IF(P10=1,$P$3,IF(B10-EASTERSUNDAY($B$1)=60,"Boże Ciało",(IF(WEEKDAY(B10)=7,"W5",IF(WEEKDAY(B10)=1,"W5",Podsumowanie!$F$19)))))))))))</f>
        <v>W5</v>
      </c>
      <c r="D10" s="53" t="str">
        <f aca="false">IF(O10=1,"L4",IF(N10=1,"Op",IF(M10=1,"Ub",IF(L10=1,"Uok",IF(K10=1,"Uwż",IF(J10=1,"Uw",IF(P10=1,$P$3,IF(C10="Boże Ciało","Boże Ciało",IF(WEEKDAY(B10)=7,"W5",IF(WEEKDAY(B10)=1,"W5",Podsumowanie!$G$19+F10+G10+H10+I10))))))))))</f>
        <v>W5</v>
      </c>
      <c r="E10" s="32" t="n">
        <f aca="false">IF(C10=Podsumowanie!$F$19,D10-C10,SUM(F10:I10))</f>
        <v>0</v>
      </c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customFormat="false" ht="13.8" hidden="false" customHeight="false" outlineLevel="0" collapsed="false">
      <c r="A11" s="61" t="n">
        <v>8</v>
      </c>
      <c r="B11" s="58" t="n">
        <f aca="false">DATE($B$1,IF($E$1="czerwiec",6),A11)</f>
        <v>43990</v>
      </c>
      <c r="C11" s="53" t="n">
        <f aca="false">IF(O11=1,"L4",IF(N11=1,"Op",IF(M11=1,"Ub",IF(L11=1,"Uok",IF(K11=1,"Uwż",IF(J11=1,"Uw",IF(P11=1,$P$3,IF(B11-EASTERSUNDAY($B$1)=60,"Boże Ciało",(IF(WEEKDAY(B11)=7,"W5",IF(WEEKDAY(B11)=1,"W5",Podsumowanie!$F$19)))))))))))</f>
        <v>0.3125</v>
      </c>
      <c r="D11" s="53" t="n">
        <f aca="false">IF(O11=1,"L4",IF(N11=1,"Op",IF(M11=1,"Ub",IF(L11=1,"Uok",IF(K11=1,"Uwż",IF(J11=1,"Uw",IF(P11=1,$P$3,IF(C11="Boże Ciało","Boże Ciało",IF(WEEKDAY(B11)=7,"W5",IF(WEEKDAY(B11)=1,"W5",Podsumowanie!$G$19+F11+G11+H11+I11))))))))))</f>
        <v>0.645833333333333</v>
      </c>
      <c r="E11" s="32" t="n">
        <f aca="false">IF(C11=Podsumowanie!$F$19,D11-C11,SUM(F11:I11))</f>
        <v>0.333333333333333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customFormat="false" ht="13.8" hidden="false" customHeight="false" outlineLevel="0" collapsed="false">
      <c r="A12" s="57" t="n">
        <v>9</v>
      </c>
      <c r="B12" s="58" t="n">
        <f aca="false">DATE($B$1,IF($E$1="czerwiec",6),A12)</f>
        <v>43991</v>
      </c>
      <c r="C12" s="53" t="n">
        <f aca="false">IF(O12=1,"L4",IF(N12=1,"Op",IF(M12=1,"Ub",IF(L12=1,"Uok",IF(K12=1,"Uwż",IF(J12=1,"Uw",IF(P12=1,$P$3,IF(B12-EASTERSUNDAY($B$1)=60,"Boże Ciało",(IF(WEEKDAY(B12)=7,"W5",IF(WEEKDAY(B12)=1,"W5",Podsumowanie!$F$19)))))))))))</f>
        <v>0.3125</v>
      </c>
      <c r="D12" s="53" t="n">
        <f aca="false">IF(O12=1,"L4",IF(N12=1,"Op",IF(M12=1,"Ub",IF(L12=1,"Uok",IF(K12=1,"Uwż",IF(J12=1,"Uw",IF(P12=1,$P$3,IF(C12="Boże Ciało","Boże Ciało",IF(WEEKDAY(B12)=7,"W5",IF(WEEKDAY(B12)=1,"W5",Podsumowanie!$G$19+F12+G12+H12+I12))))))))))</f>
        <v>0.645833333333333</v>
      </c>
      <c r="E12" s="32" t="n">
        <f aca="false">IF(C12=Podsumowanie!$F$19,D12-C12,SUM(F12:I12))</f>
        <v>0.333333333333333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customFormat="false" ht="13.8" hidden="false" customHeight="false" outlineLevel="0" collapsed="false">
      <c r="A13" s="61" t="n">
        <v>10</v>
      </c>
      <c r="B13" s="58" t="n">
        <f aca="false">DATE($B$1,IF($E$1="czerwiec",6),A13)</f>
        <v>43992</v>
      </c>
      <c r="C13" s="53" t="n">
        <f aca="false">IF(O13=1,"L4",IF(N13=1,"Op",IF(M13=1,"Ub",IF(L13=1,"Uok",IF(K13=1,"Uwż",IF(J13=1,"Uw",IF(P13=1,$P$3,IF(B13-EASTERSUNDAY($B$1)=60,"Boże Ciało",(IF(WEEKDAY(B13)=7,"W5",IF(WEEKDAY(B13)=1,"W5",Podsumowanie!$F$19)))))))))))</f>
        <v>0.3125</v>
      </c>
      <c r="D13" s="53" t="n">
        <f aca="false">IF(O13=1,"L4",IF(N13=1,"Op",IF(M13=1,"Ub",IF(L13=1,"Uok",IF(K13=1,"Uwż",IF(J13=1,"Uw",IF(P13=1,$P$3,IF(C13="Boże Ciało","Boże Ciało",IF(WEEKDAY(B13)=7,"W5",IF(WEEKDAY(B13)=1,"W5",Podsumowanie!$G$19+F13+G13+H13+I13))))))))))</f>
        <v>0.645833333333333</v>
      </c>
      <c r="E13" s="32" t="n">
        <f aca="false">IF(C13=Podsumowanie!$F$19,D13-C13,SUM(F13:I13))</f>
        <v>0.333333333333333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customFormat="false" ht="13.8" hidden="false" customHeight="false" outlineLevel="0" collapsed="false">
      <c r="A14" s="57" t="n">
        <v>11</v>
      </c>
      <c r="B14" s="58" t="n">
        <f aca="false">DATE($B$1,IF($E$1="czerwiec",6),A14)</f>
        <v>43993</v>
      </c>
      <c r="C14" s="53" t="str">
        <f aca="false">IF(O14=1,"L4",IF(N14=1,"Op",IF(M14=1,"Ub",IF(L14=1,"Uok",IF(K14=1,"Uwż",IF(J14=1,"Uw",IF(P14=1,$P$3,IF(B14-EASTERSUNDAY($B$1)=60,"Boże Ciało",(IF(WEEKDAY(B14)=7,"W5",IF(WEEKDAY(B14)=1,"W5",Podsumowanie!$F$19)))))))))))</f>
        <v>Boże Ciało</v>
      </c>
      <c r="D14" s="53" t="str">
        <f aca="false">IF(O14=1,"L4",IF(N14=1,"Op",IF(M14=1,"Ub",IF(L14=1,"Uok",IF(K14=1,"Uwż",IF(J14=1,"Uw",IF(P14=1,$P$3,IF(C14="Boże Ciało","Boże Ciało",IF(WEEKDAY(B14)=7,"W5",IF(WEEKDAY(B14)=1,"W5",Podsumowanie!$G$19+F14+G14+H14+I14))))))))))</f>
        <v>Boże Ciało</v>
      </c>
      <c r="E14" s="32" t="n">
        <f aca="false">IF(C14=Podsumowanie!$F$19,D14-C14,SUM(F14:I14))</f>
        <v>0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customFormat="false" ht="13.8" hidden="false" customHeight="false" outlineLevel="0" collapsed="false">
      <c r="A15" s="61" t="n">
        <v>12</v>
      </c>
      <c r="B15" s="58" t="n">
        <f aca="false">DATE($B$1,IF($E$1="czerwiec",6),A15)</f>
        <v>43994</v>
      </c>
      <c r="C15" s="53" t="n">
        <f aca="false">IF(O15=1,"L4",IF(N15=1,"Op",IF(M15=1,"Ub",IF(L15=1,"Uok",IF(K15=1,"Uwż",IF(J15=1,"Uw",IF(P15=1,$P$3,IF(B15-EASTERSUNDAY($B$1)=60,"Boże Ciało",(IF(WEEKDAY(B15)=7,"W5",IF(WEEKDAY(B15)=1,"W5",Podsumowanie!$F$19)))))))))))</f>
        <v>0.3125</v>
      </c>
      <c r="D15" s="53" t="n">
        <f aca="false">IF(O15=1,"L4",IF(N15=1,"Op",IF(M15=1,"Ub",IF(L15=1,"Uok",IF(K15=1,"Uwż",IF(J15=1,"Uw",IF(P15=1,$P$3,IF(C15="Boże Ciało","Boże Ciało",IF(WEEKDAY(B15)=7,"W5",IF(WEEKDAY(B15)=1,"W5",Podsumowanie!$G$19+F15+G15+H15+I15))))))))))</f>
        <v>0.645833333333333</v>
      </c>
      <c r="E15" s="32" t="n">
        <f aca="false">IF(C15=Podsumowanie!$F$19,D15-C15,SUM(F15:I15))</f>
        <v>0.333333333333333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customFormat="false" ht="13.8" hidden="false" customHeight="false" outlineLevel="0" collapsed="false">
      <c r="A16" s="57" t="n">
        <v>13</v>
      </c>
      <c r="B16" s="58" t="n">
        <f aca="false">DATE($B$1,IF($E$1="czerwiec",6),A16)</f>
        <v>43995</v>
      </c>
      <c r="C16" s="53" t="str">
        <f aca="false">IF(O16=1,"L4",IF(N16=1,"Op",IF(M16=1,"Ub",IF(L16=1,"Uok",IF(K16=1,"Uwż",IF(J16=1,"Uw",IF(P16=1,$P$3,IF(B16-EASTERSUNDAY($B$1)=60,"Boże Ciało",(IF(WEEKDAY(B16)=7,"W5",IF(WEEKDAY(B16)=1,"W5",Podsumowanie!$F$19)))))))))))</f>
        <v>W5</v>
      </c>
      <c r="D16" s="53" t="str">
        <f aca="false">IF(O16=1,"L4",IF(N16=1,"Op",IF(M16=1,"Ub",IF(L16=1,"Uok",IF(K16=1,"Uwż",IF(J16=1,"Uw",IF(P16=1,$P$3,IF(C16="Boże Ciało","Boże Ciało",IF(WEEKDAY(B16)=7,"W5",IF(WEEKDAY(B16)=1,"W5",Podsumowanie!$G$19+F16+G16+H16+I16))))))))))</f>
        <v>W5</v>
      </c>
      <c r="E16" s="32" t="n">
        <f aca="false">IF(C16=Podsumowanie!$F$19,D16-C16,SUM(F16:I16))</f>
        <v>0</v>
      </c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customFormat="false" ht="13.8" hidden="false" customHeight="false" outlineLevel="0" collapsed="false">
      <c r="A17" s="61" t="n">
        <v>14</v>
      </c>
      <c r="B17" s="58" t="n">
        <f aca="false">DATE($B$1,IF($E$1="czerwiec",6),A17)</f>
        <v>43996</v>
      </c>
      <c r="C17" s="53" t="str">
        <f aca="false">IF(O17=1,"L4",IF(N17=1,"Op",IF(M17=1,"Ub",IF(L17=1,"Uok",IF(K17=1,"Uwż",IF(J17=1,"Uw",IF(P17=1,$P$3,IF(B17-EASTERSUNDAY($B$1)=60,"Boże Ciało",(IF(WEEKDAY(B17)=7,"W5",IF(WEEKDAY(B17)=1,"W5",Podsumowanie!$F$19)))))))))))</f>
        <v>W5</v>
      </c>
      <c r="D17" s="53" t="str">
        <f aca="false">IF(O17=1,"L4",IF(N17=1,"Op",IF(M17=1,"Ub",IF(L17=1,"Uok",IF(K17=1,"Uwż",IF(J17=1,"Uw",IF(P17=1,$P$3,IF(C17="Boże Ciało","Boże Ciało",IF(WEEKDAY(B17)=7,"W5",IF(WEEKDAY(B17)=1,"W5",Podsumowanie!$G$19+F17+G17+H17+I17))))))))))</f>
        <v>W5</v>
      </c>
      <c r="E17" s="32" t="n">
        <f aca="false">IF(C17=Podsumowanie!$F$19,D17-C17,SUM(F17:I17))</f>
        <v>0</v>
      </c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customFormat="false" ht="13.8" hidden="false" customHeight="false" outlineLevel="0" collapsed="false">
      <c r="A18" s="57" t="n">
        <v>15</v>
      </c>
      <c r="B18" s="58" t="n">
        <f aca="false">DATE($B$1,IF($E$1="czerwiec",6),A18)</f>
        <v>43997</v>
      </c>
      <c r="C18" s="53" t="n">
        <f aca="false">IF(O18=1,"L4",IF(N18=1,"Op",IF(M18=1,"Ub",IF(L18=1,"Uok",IF(K18=1,"Uwż",IF(J18=1,"Uw",IF(P18=1,$P$3,IF(B18-EASTERSUNDAY($B$1)=60,"Boże Ciało",(IF(WEEKDAY(B18)=7,"W5",IF(WEEKDAY(B18)=1,"W5",Podsumowanie!$F$19)))))))))))</f>
        <v>0.3125</v>
      </c>
      <c r="D18" s="53" t="n">
        <f aca="false">IF(O18=1,"L4",IF(N18=1,"Op",IF(M18=1,"Ub",IF(L18=1,"Uok",IF(K18=1,"Uwż",IF(J18=1,"Uw",IF(P18=1,$P$3,IF(C18="Boże Ciało","Boże Ciało",IF(WEEKDAY(B18)=7,"W5",IF(WEEKDAY(B18)=1,"W5",Podsumowanie!$G$19+F18+G18+H18+I18))))))))))</f>
        <v>0.645833333333333</v>
      </c>
      <c r="E18" s="32" t="n">
        <f aca="false">IF(C18=Podsumowanie!$F$19,D18-C18,SUM(F18:I18))</f>
        <v>0.333333333333333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customFormat="false" ht="13.8" hidden="false" customHeight="false" outlineLevel="0" collapsed="false">
      <c r="A19" s="61" t="n">
        <v>16</v>
      </c>
      <c r="B19" s="58" t="n">
        <f aca="false">DATE($B$1,IF($E$1="czerwiec",6),A19)</f>
        <v>43998</v>
      </c>
      <c r="C19" s="53" t="n">
        <f aca="false">IF(O19=1,"L4",IF(N19=1,"Op",IF(M19=1,"Ub",IF(L19=1,"Uok",IF(K19=1,"Uwż",IF(J19=1,"Uw",IF(P19=1,$P$3,IF(B19-EASTERSUNDAY($B$1)=60,"Boże Ciało",(IF(WEEKDAY(B19)=7,"W5",IF(WEEKDAY(B19)=1,"W5",Podsumowanie!$F$19)))))))))))</f>
        <v>0.3125</v>
      </c>
      <c r="D19" s="53" t="n">
        <f aca="false">IF(O19=1,"L4",IF(N19=1,"Op",IF(M19=1,"Ub",IF(L19=1,"Uok",IF(K19=1,"Uwż",IF(J19=1,"Uw",IF(P19=1,$P$3,IF(C19="Boże Ciało","Boże Ciało",IF(WEEKDAY(B19)=7,"W5",IF(WEEKDAY(B19)=1,"W5",Podsumowanie!$G$19+F19+G19+H19+I19))))))))))</f>
        <v>0.645833333333333</v>
      </c>
      <c r="E19" s="32" t="n">
        <f aca="false">IF(C19=Podsumowanie!$F$19,D19-C19,SUM(F19:I19))</f>
        <v>0.333333333333333</v>
      </c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customFormat="false" ht="13.8" hidden="false" customHeight="false" outlineLevel="0" collapsed="false">
      <c r="A20" s="57" t="n">
        <v>17</v>
      </c>
      <c r="B20" s="58" t="n">
        <f aca="false">DATE($B$1,IF($E$1="czerwiec",6),A20)</f>
        <v>43999</v>
      </c>
      <c r="C20" s="53" t="n">
        <f aca="false">IF(O20=1,"L4",IF(N20=1,"Op",IF(M20=1,"Ub",IF(L20=1,"Uok",IF(K20=1,"Uwż",IF(J20=1,"Uw",IF(P20=1,$P$3,IF(B20-EASTERSUNDAY($B$1)=60,"Boże Ciało",(IF(WEEKDAY(B20)=7,"W5",IF(WEEKDAY(B20)=1,"W5",Podsumowanie!$F$19)))))))))))</f>
        <v>0.3125</v>
      </c>
      <c r="D20" s="53" t="n">
        <f aca="false">IF(O20=1,"L4",IF(N20=1,"Op",IF(M20=1,"Ub",IF(L20=1,"Uok",IF(K20=1,"Uwż",IF(J20=1,"Uw",IF(P20=1,$P$3,IF(C20="Boże Ciało","Boże Ciało",IF(WEEKDAY(B20)=7,"W5",IF(WEEKDAY(B20)=1,"W5",Podsumowanie!$G$19+F20+G20+H20+I20))))))))))</f>
        <v>0.645833333333333</v>
      </c>
      <c r="E20" s="32" t="n">
        <f aca="false">IF(C20=Podsumowanie!$F$19,D20-C20,SUM(F20:I20))</f>
        <v>0.333333333333333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customFormat="false" ht="13.8" hidden="false" customHeight="false" outlineLevel="0" collapsed="false">
      <c r="A21" s="61" t="n">
        <v>18</v>
      </c>
      <c r="B21" s="58" t="n">
        <f aca="false">DATE($B$1,IF($E$1="czerwiec",6),A21)</f>
        <v>44000</v>
      </c>
      <c r="C21" s="53" t="n">
        <f aca="false">IF(O21=1,"L4",IF(N21=1,"Op",IF(M21=1,"Ub",IF(L21=1,"Uok",IF(K21=1,"Uwż",IF(J21=1,"Uw",IF(P21=1,$P$3,IF(B21-EASTERSUNDAY($B$1)=60,"Boże Ciało",(IF(WEEKDAY(B21)=7,"W5",IF(WEEKDAY(B21)=1,"W5",Podsumowanie!$F$19)))))))))))</f>
        <v>0.3125</v>
      </c>
      <c r="D21" s="53" t="n">
        <f aca="false">IF(O21=1,"L4",IF(N21=1,"Op",IF(M21=1,"Ub",IF(L21=1,"Uok",IF(K21=1,"Uwż",IF(J21=1,"Uw",IF(P21=1,$P$3,IF(C21="Boże Ciało","Boże Ciało",IF(WEEKDAY(B21)=7,"W5",IF(WEEKDAY(B21)=1,"W5",Podsumowanie!$G$19+F21+G21+H21+I21))))))))))</f>
        <v>0.645833333333333</v>
      </c>
      <c r="E21" s="32" t="n">
        <f aca="false">IF(C21=Podsumowanie!$F$19,D21-C21,SUM(F21:I21))</f>
        <v>0.333333333333333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customFormat="false" ht="13.8" hidden="false" customHeight="false" outlineLevel="0" collapsed="false">
      <c r="A22" s="57" t="n">
        <v>19</v>
      </c>
      <c r="B22" s="58" t="n">
        <f aca="false">DATE($B$1,IF($E$1="czerwiec",6),A22)</f>
        <v>44001</v>
      </c>
      <c r="C22" s="53" t="n">
        <f aca="false">IF(O22=1,"L4",IF(N22=1,"Op",IF(M22=1,"Ub",IF(L22=1,"Uok",IF(K22=1,"Uwż",IF(J22=1,"Uw",IF(P22=1,$P$3,IF(B22-EASTERSUNDAY($B$1)=60,"Boże Ciało",(IF(WEEKDAY(B22)=7,"W5",IF(WEEKDAY(B22)=1,"W5",Podsumowanie!$F$19)))))))))))</f>
        <v>0.3125</v>
      </c>
      <c r="D22" s="53" t="n">
        <f aca="false">IF(O22=1,"L4",IF(N22=1,"Op",IF(M22=1,"Ub",IF(L22=1,"Uok",IF(K22=1,"Uwż",IF(J22=1,"Uw",IF(P22=1,$P$3,IF(C22="Boże Ciało","Boże Ciało",IF(WEEKDAY(B22)=7,"W5",IF(WEEKDAY(B22)=1,"W5",Podsumowanie!$G$19+F22+G22+H22+I22))))))))))</f>
        <v>0.645833333333333</v>
      </c>
      <c r="E22" s="32" t="n">
        <f aca="false">IF(C22=Podsumowanie!$F$19,D22-C22,SUM(F22:I22))</f>
        <v>0.333333333333333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customFormat="false" ht="13.8" hidden="false" customHeight="false" outlineLevel="0" collapsed="false">
      <c r="A23" s="61" t="n">
        <v>20</v>
      </c>
      <c r="B23" s="58" t="n">
        <f aca="false">DATE($B$1,IF($E$1="czerwiec",6),A23)</f>
        <v>44002</v>
      </c>
      <c r="C23" s="53" t="str">
        <f aca="false">IF(O23=1,"L4",IF(N23=1,"Op",IF(M23=1,"Ub",IF(L23=1,"Uok",IF(K23=1,"Uwż",IF(J23=1,"Uw",IF(P23=1,$P$3,IF(B23-EASTERSUNDAY($B$1)=60,"Boże Ciało",(IF(WEEKDAY(B23)=7,"W5",IF(WEEKDAY(B23)=1,"W5",Podsumowanie!$F$19)))))))))))</f>
        <v>W5</v>
      </c>
      <c r="D23" s="53" t="str">
        <f aca="false">IF(O23=1,"L4",IF(N23=1,"Op",IF(M23=1,"Ub",IF(L23=1,"Uok",IF(K23=1,"Uwż",IF(J23=1,"Uw",IF(P23=1,$P$3,IF(C23="Boże Ciało","Boże Ciało",IF(WEEKDAY(B23)=7,"W5",IF(WEEKDAY(B23)=1,"W5",Podsumowanie!$G$19+F23+G23+H23+I23))))))))))</f>
        <v>W5</v>
      </c>
      <c r="E23" s="32" t="n">
        <f aca="false">IF(C23=Podsumowanie!$F$19,D23-C23,SUM(F23:I23))</f>
        <v>0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customFormat="false" ht="13.8" hidden="false" customHeight="false" outlineLevel="0" collapsed="false">
      <c r="A24" s="57" t="n">
        <v>21</v>
      </c>
      <c r="B24" s="58" t="n">
        <f aca="false">DATE($B$1,IF($E$1="czerwiec",6),A24)</f>
        <v>44003</v>
      </c>
      <c r="C24" s="53" t="str">
        <f aca="false">IF(O24=1,"L4",IF(N24=1,"Op",IF(M24=1,"Ub",IF(L24=1,"Uok",IF(K24=1,"Uwż",IF(J24=1,"Uw",IF(P24=1,$P$3,IF(B24-EASTERSUNDAY($B$1)=60,"Boże Ciało",(IF(WEEKDAY(B24)=7,"W5",IF(WEEKDAY(B24)=1,"W5",Podsumowanie!$F$19)))))))))))</f>
        <v>W5</v>
      </c>
      <c r="D24" s="53" t="str">
        <f aca="false">IF(O24=1,"L4",IF(N24=1,"Op",IF(M24=1,"Ub",IF(L24=1,"Uok",IF(K24=1,"Uwż",IF(J24=1,"Uw",IF(P24=1,$P$3,IF(C24="Boże Ciało","Boże Ciało",IF(WEEKDAY(B24)=7,"W5",IF(WEEKDAY(B24)=1,"W5",Podsumowanie!$G$19+F24+G24+H24+I24))))))))))</f>
        <v>W5</v>
      </c>
      <c r="E24" s="32" t="n">
        <f aca="false">IF(C24=Podsumowanie!$F$19,D24-C24,SUM(F24:I24))</f>
        <v>0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customFormat="false" ht="13.8" hidden="false" customHeight="false" outlineLevel="0" collapsed="false">
      <c r="A25" s="61" t="n">
        <v>22</v>
      </c>
      <c r="B25" s="58" t="n">
        <f aca="false">DATE($B$1,IF($E$1="czerwiec",6),A25)</f>
        <v>44004</v>
      </c>
      <c r="C25" s="53" t="n">
        <f aca="false">IF(O25=1,"L4",IF(N25=1,"Op",IF(M25=1,"Ub",IF(L25=1,"Uok",IF(K25=1,"Uwż",IF(J25=1,"Uw",IF(P25=1,$P$3,IF(B25-EASTERSUNDAY($B$1)=60,"Boże Ciało",(IF(WEEKDAY(B25)=7,"W5",IF(WEEKDAY(B25)=1,"W5",Podsumowanie!$F$19)))))))))))</f>
        <v>0.3125</v>
      </c>
      <c r="D25" s="53" t="n">
        <f aca="false">IF(O25=1,"L4",IF(N25=1,"Op",IF(M25=1,"Ub",IF(L25=1,"Uok",IF(K25=1,"Uwż",IF(J25=1,"Uw",IF(P25=1,$P$3,IF(C25="Boże Ciało","Boże Ciało",IF(WEEKDAY(B25)=7,"W5",IF(WEEKDAY(B25)=1,"W5",Podsumowanie!$G$19+F25+G25+H25+I25))))))))))</f>
        <v>0.645833333333333</v>
      </c>
      <c r="E25" s="32" t="n">
        <f aca="false">IF(C25=Podsumowanie!$F$19,D25-C25,SUM(F25:I25))</f>
        <v>0.333333333333333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customFormat="false" ht="13.8" hidden="false" customHeight="false" outlineLevel="0" collapsed="false">
      <c r="A26" s="57" t="n">
        <v>23</v>
      </c>
      <c r="B26" s="58" t="n">
        <f aca="false">DATE($B$1,IF($E$1="czerwiec",6),A26)</f>
        <v>44005</v>
      </c>
      <c r="C26" s="53" t="n">
        <f aca="false">IF(O26=1,"L4",IF(N26=1,"Op",IF(M26=1,"Ub",IF(L26=1,"Uok",IF(K26=1,"Uwż",IF(J26=1,"Uw",IF(P26=1,$P$3,IF(B26-EASTERSUNDAY($B$1)=60,"Boże Ciało",(IF(WEEKDAY(B26)=7,"W5",IF(WEEKDAY(B26)=1,"W5",Podsumowanie!$F$19)))))))))))</f>
        <v>0.3125</v>
      </c>
      <c r="D26" s="53" t="n">
        <f aca="false">IF(O26=1,"L4",IF(N26=1,"Op",IF(M26=1,"Ub",IF(L26=1,"Uok",IF(K26=1,"Uwż",IF(J26=1,"Uw",IF(P26=1,$P$3,IF(C26="Boże Ciało","Boże Ciało",IF(WEEKDAY(B26)=7,"W5",IF(WEEKDAY(B26)=1,"W5",Podsumowanie!$G$19+F26+G26+H26+I26))))))))))</f>
        <v>0.645833333333333</v>
      </c>
      <c r="E26" s="32" t="n">
        <f aca="false">IF(C26=Podsumowanie!$F$19,D26-C26,SUM(F26:I26))</f>
        <v>0.333333333333333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customFormat="false" ht="13.8" hidden="false" customHeight="false" outlineLevel="0" collapsed="false">
      <c r="A27" s="61" t="n">
        <v>24</v>
      </c>
      <c r="B27" s="58" t="n">
        <f aca="false">DATE($B$1,IF($E$1="czerwiec",6),A27)</f>
        <v>44006</v>
      </c>
      <c r="C27" s="53" t="n">
        <f aca="false">IF(O27=1,"L4",IF(N27=1,"Op",IF(M27=1,"Ub",IF(L27=1,"Uok",IF(K27=1,"Uwż",IF(J27=1,"Uw",IF(P27=1,$P$3,IF(B27-EASTERSUNDAY($B$1)=60,"Boże Ciało",(IF(WEEKDAY(B27)=7,"W5",IF(WEEKDAY(B27)=1,"W5",Podsumowanie!$F$19)))))))))))</f>
        <v>0.3125</v>
      </c>
      <c r="D27" s="53" t="n">
        <f aca="false">IF(O27=1,"L4",IF(N27=1,"Op",IF(M27=1,"Ub",IF(L27=1,"Uok",IF(K27=1,"Uwż",IF(J27=1,"Uw",IF(P27=1,$P$3,IF(C27="Boże Ciało","Boże Ciało",IF(WEEKDAY(B27)=7,"W5",IF(WEEKDAY(B27)=1,"W5",Podsumowanie!$G$19+F27+G27+H27+I27))))))))))</f>
        <v>0.645833333333333</v>
      </c>
      <c r="E27" s="32" t="n">
        <f aca="false">IF(C27=Podsumowanie!$F$19,D27-C27,SUM(F27:I27))</f>
        <v>0.333333333333333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customFormat="false" ht="13.8" hidden="false" customHeight="false" outlineLevel="0" collapsed="false">
      <c r="A28" s="57" t="n">
        <v>25</v>
      </c>
      <c r="B28" s="58" t="n">
        <f aca="false">DATE($B$1,IF($E$1="czerwiec",6),A28)</f>
        <v>44007</v>
      </c>
      <c r="C28" s="53" t="n">
        <f aca="false">IF(O28=1,"L4",IF(N28=1,"Op",IF(M28=1,"Ub",IF(L28=1,"Uok",IF(K28=1,"Uwż",IF(J28=1,"Uw",IF(P28=1,$P$3,IF(B28-EASTERSUNDAY($B$1)=60,"Boże Ciało",(IF(WEEKDAY(B28)=7,"W5",IF(WEEKDAY(B28)=1,"W5",Podsumowanie!$F$19)))))))))))</f>
        <v>0.3125</v>
      </c>
      <c r="D28" s="53" t="n">
        <f aca="false">IF(O28=1,"L4",IF(N28=1,"Op",IF(M28=1,"Ub",IF(L28=1,"Uok",IF(K28=1,"Uwż",IF(J28=1,"Uw",IF(P28=1,$P$3,IF(C28="Boże Ciało","Boże Ciało",IF(WEEKDAY(B28)=7,"W5",IF(WEEKDAY(B28)=1,"W5",Podsumowanie!$G$19+F28+G28+H28+I28))))))))))</f>
        <v>0.645833333333333</v>
      </c>
      <c r="E28" s="32" t="n">
        <f aca="false">IF(C28=Podsumowanie!$F$19,D28-C28,SUM(F28:I28))</f>
        <v>0.333333333333333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customFormat="false" ht="13.8" hidden="false" customHeight="false" outlineLevel="0" collapsed="false">
      <c r="A29" s="61" t="n">
        <v>26</v>
      </c>
      <c r="B29" s="58" t="n">
        <f aca="false">DATE($B$1,IF($E$1="czerwiec",6),A29)</f>
        <v>44008</v>
      </c>
      <c r="C29" s="53" t="n">
        <f aca="false">IF(O29=1,"L4",IF(N29=1,"Op",IF(M29=1,"Ub",IF(L29=1,"Uok",IF(K29=1,"Uwż",IF(J29=1,"Uw",IF(P29=1,$P$3,IF(B29-EASTERSUNDAY($B$1)=60,"Boże Ciało",(IF(WEEKDAY(B29)=7,"W5",IF(WEEKDAY(B29)=1,"W5",Podsumowanie!$F$19)))))))))))</f>
        <v>0.3125</v>
      </c>
      <c r="D29" s="53" t="n">
        <f aca="false">IF(O29=1,"L4",IF(N29=1,"Op",IF(M29=1,"Ub",IF(L29=1,"Uok",IF(K29=1,"Uwż",IF(J29=1,"Uw",IF(P29=1,$P$3,IF(C29="Boże Ciało","Boże Ciało",IF(WEEKDAY(B29)=7,"W5",IF(WEEKDAY(B29)=1,"W5",Podsumowanie!$G$19+F29+G29+H29+I29))))))))))</f>
        <v>0.645833333333333</v>
      </c>
      <c r="E29" s="32" t="n">
        <f aca="false">IF(C29=Podsumowanie!$F$19,D29-C29,SUM(F29:I29))</f>
        <v>0.333333333333333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customFormat="false" ht="13.8" hidden="false" customHeight="false" outlineLevel="0" collapsed="false">
      <c r="A30" s="57" t="n">
        <v>27</v>
      </c>
      <c r="B30" s="58" t="n">
        <f aca="false">DATE($B$1,IF($E$1="czerwiec",6),A30)</f>
        <v>44009</v>
      </c>
      <c r="C30" s="53" t="str">
        <f aca="false">IF(O30=1,"L4",IF(N30=1,"Op",IF(M30=1,"Ub",IF(L30=1,"Uok",IF(K30=1,"Uwż",IF(J30=1,"Uw",IF(P30=1,$P$3,IF(B30-EASTERSUNDAY($B$1)=60,"Boże Ciało",(IF(WEEKDAY(B30)=7,"W5",IF(WEEKDAY(B30)=1,"W5",Podsumowanie!$F$19)))))))))))</f>
        <v>W5</v>
      </c>
      <c r="D30" s="53" t="str">
        <f aca="false">IF(O30=1,"L4",IF(N30=1,"Op",IF(M30=1,"Ub",IF(L30=1,"Uok",IF(K30=1,"Uwż",IF(J30=1,"Uw",IF(P30=1,$P$3,IF(C30="Boże Ciało","Boże Ciało",IF(WEEKDAY(B30)=7,"W5",IF(WEEKDAY(B30)=1,"W5",Podsumowanie!$G$19+F30+G30+H30+I30))))))))))</f>
        <v>W5</v>
      </c>
      <c r="E30" s="32" t="n">
        <f aca="false">IF(C30=Podsumowanie!$F$19,D30-C30,SUM(F30:I30))</f>
        <v>0</v>
      </c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customFormat="false" ht="13.8" hidden="false" customHeight="false" outlineLevel="0" collapsed="false">
      <c r="A31" s="61" t="n">
        <v>28</v>
      </c>
      <c r="B31" s="58" t="n">
        <f aca="false">DATE($B$1,IF($E$1="czerwiec",6),A31)</f>
        <v>44010</v>
      </c>
      <c r="C31" s="53" t="str">
        <f aca="false">IF(O31=1,"L4",IF(N31=1,"Op",IF(M31=1,"Ub",IF(L31=1,"Uok",IF(K31=1,"Uwż",IF(J31=1,"Uw",IF(P31=1,$P$3,IF(B31-EASTERSUNDAY($B$1)=60,"Boże Ciało",(IF(WEEKDAY(B31)=7,"W5",IF(WEEKDAY(B31)=1,"W5",Podsumowanie!$F$19)))))))))))</f>
        <v>W5</v>
      </c>
      <c r="D31" s="53" t="str">
        <f aca="false">IF(O31=1,"L4",IF(N31=1,"Op",IF(M31=1,"Ub",IF(L31=1,"Uok",IF(K31=1,"Uwż",IF(J31=1,"Uw",IF(P31=1,$P$3,IF(C31="Boże Ciało","Boże Ciało",IF(WEEKDAY(B31)=7,"W5",IF(WEEKDAY(B31)=1,"W5",Podsumowanie!$G$19+F31+G31+H31+I31))))))))))</f>
        <v>W5</v>
      </c>
      <c r="E31" s="32" t="n">
        <f aca="false">IF(C31=Podsumowanie!$F$19,D31-C31,SUM(F31:I31))</f>
        <v>0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customFormat="false" ht="13.8" hidden="false" customHeight="false" outlineLevel="0" collapsed="false">
      <c r="A32" s="57" t="n">
        <v>29</v>
      </c>
      <c r="B32" s="58" t="n">
        <f aca="false">DATE($B$1,IF($E$1="czerwiec",6),A32)</f>
        <v>44011</v>
      </c>
      <c r="C32" s="53" t="n">
        <f aca="false">IF(O32=1,"L4",IF(N32=1,"Op",IF(M32=1,"Ub",IF(L32=1,"Uok",IF(K32=1,"Uwż",IF(J32=1,"Uw",IF(P32=1,$P$3,IF(B32-EASTERSUNDAY($B$1)=60,"Boże Ciało",(IF(WEEKDAY(B32)=7,"W5",IF(WEEKDAY(B32)=1,"W5",Podsumowanie!$F$19)))))))))))</f>
        <v>0.3125</v>
      </c>
      <c r="D32" s="53" t="n">
        <f aca="false">IF(O32=1,"L4",IF(N32=1,"Op",IF(M32=1,"Ub",IF(L32=1,"Uok",IF(K32=1,"Uwż",IF(J32=1,"Uw",IF(P32=1,$P$3,IF(C32="Boże Ciało","Boże Ciało",IF(WEEKDAY(B32)=7,"W5",IF(WEEKDAY(B32)=1,"W5",Podsumowanie!$G$19+F32+G32+H32+I32))))))))))</f>
        <v>0.645833333333333</v>
      </c>
      <c r="E32" s="32" t="n">
        <f aca="false">IF(C32=Podsumowanie!$F$19,D32-C32,SUM(F32:I32))</f>
        <v>0.333333333333333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customFormat="false" ht="13.8" hidden="false" customHeight="false" outlineLevel="0" collapsed="false">
      <c r="A33" s="61" t="n">
        <v>30</v>
      </c>
      <c r="B33" s="58" t="n">
        <f aca="false">DATE($B$1,IF($E$1="czerwiec",6),A33)</f>
        <v>44012</v>
      </c>
      <c r="C33" s="53" t="n">
        <f aca="false">IF(O33=1,"L4",IF(N33=1,"Op",IF(M33=1,"Ub",IF(L33=1,"Uok",IF(K33=1,"Uwż",IF(J33=1,"Uw",IF(P33=1,$P$3,IF(B33-EASTERSUNDAY($B$1)=60,"Boże Ciało",(IF(WEEKDAY(B33)=7,"W5",IF(WEEKDAY(B33)=1,"W5",Podsumowanie!$F$19)))))))))))</f>
        <v>0.3125</v>
      </c>
      <c r="D33" s="53" t="n">
        <f aca="false">IF(O33=1,"L4",IF(N33=1,"Op",IF(M33=1,"Ub",IF(L33=1,"Uok",IF(K33=1,"Uwż",IF(J33=1,"Uw",IF(P33=1,$P$3,IF(C33="Boże Ciało","Boże Ciało",IF(WEEKDAY(B33)=7,"W5",IF(WEEKDAY(B33)=1,"W5",Podsumowanie!$G$19+F33+G33+H33+I33))))))))))</f>
        <v>0.645833333333333</v>
      </c>
      <c r="E33" s="32" t="n">
        <f aca="false">IF(C33=Podsumowanie!$F$19,D33-C33,SUM(F33:I33))</f>
        <v>0.333333333333333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customFormat="false" ht="13.8" hidden="true" customHeight="false" outlineLevel="0" collapsed="false">
      <c r="A34" s="62" t="n">
        <v>31</v>
      </c>
      <c r="B34" s="55"/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3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7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customFormat="false" ht="12.8" hidden="true" customHeight="false" outlineLevel="0" collapsed="false"/>
    <row r="38" customFormat="false" ht="25.8" hidden="true" customHeight="false" outlineLevel="0" collapsed="false">
      <c r="A38" s="26" t="s">
        <v>55</v>
      </c>
      <c r="B38" s="26" t="s">
        <v>56</v>
      </c>
      <c r="C38" s="26" t="s">
        <v>57</v>
      </c>
      <c r="D38" s="26" t="s">
        <v>58</v>
      </c>
    </row>
    <row r="39" customFormat="false" ht="12.8" hidden="true" customHeight="false" outlineLevel="0" collapsed="false">
      <c r="C39" s="0" t="s">
        <v>46</v>
      </c>
    </row>
    <row r="40" customFormat="false" ht="12.8" hidden="true" customHeight="false" outlineLevel="0" collapsed="false"/>
    <row r="41" customFormat="false" ht="13.8" hidden="true" customHeight="false" outlineLevel="0" collapsed="false">
      <c r="A41" s="0" t="n">
        <f aca="false">DCOUNT(A3:D33, ,A38:D39)</f>
        <v>1</v>
      </c>
    </row>
    <row r="43" customFormat="false" ht="13.8" hidden="false" customHeight="false" outlineLevel="0" collapsed="false"/>
  </sheetData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0833333333333" bottom="0.509722222222222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 Jagiełły 1a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2" activeCellId="0" sqref="J32"/>
    </sheetView>
  </sheetViews>
  <sheetFormatPr defaultRowHeight="12.8"/>
  <cols>
    <col collapsed="false" hidden="false" max="1" min="1" style="0" width="10.1224489795918"/>
    <col collapsed="false" hidden="false" max="2" min="2" style="0" width="13.5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f aca="false">Podsumowanie!A2</f>
        <v>2020</v>
      </c>
      <c r="C1" s="55"/>
      <c r="D1" s="54" t="s">
        <v>40</v>
      </c>
      <c r="E1" s="55" t="s">
        <v>29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54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53</v>
      </c>
      <c r="K2" s="54"/>
      <c r="L2" s="54"/>
      <c r="M2" s="54"/>
      <c r="N2" s="54"/>
      <c r="O2" s="54"/>
      <c r="P2" s="54"/>
      <c r="Q2" s="54" t="s">
        <v>54</v>
      </c>
    </row>
    <row r="3" customFormat="false" ht="50.9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8" hidden="false" customHeight="false" outlineLevel="0" collapsed="false">
      <c r="A4" s="57" t="n">
        <v>1</v>
      </c>
      <c r="B4" s="58" t="n">
        <f aca="false">DATE($B$1,IF($E$1="lipiec",7),A4)</f>
        <v>44013</v>
      </c>
      <c r="C4" s="53" t="str">
        <f aca="false">IF(O4=1,"L4",IF(N4=1,"Op",IF(M4=1,"Ub",IF(L4=1,"Uok",IF(K4=1,"Uwż",IF(J4=1,"Uw",IF(P4=1,$P$3,IF(WEEKDAY(B4)=7,"W5",IF(WEEKDAY(B4)=1,"W5",Podsumowanie!$F$19)))))))))</f>
        <v>Uw</v>
      </c>
      <c r="D4" s="35" t="str">
        <f aca="false">IF(O4=1,"L4",IF(N4=1,"Op",IF(M4=1,"Ub",IF(L4=1,"Uok",IF(K4=1,"Uwż",IF(J4=1,"Uw",IF(P4=1,$P$3,IF(WEEKDAY(B4)=7,"W5",IF(WEEKDAY(B4)=1,"W5",Podsumowanie!$G$19+F4+G4+H4+I4)))))))))</f>
        <v>Uw</v>
      </c>
      <c r="E4" s="32" t="n">
        <f aca="false">IF(C4=Podsumowanie!$F$19,D4-C4,SUM(F4:I4))</f>
        <v>0</v>
      </c>
      <c r="F4" s="56"/>
      <c r="G4" s="56"/>
      <c r="H4" s="56"/>
      <c r="I4" s="56"/>
      <c r="J4" s="56" t="n">
        <v>1</v>
      </c>
      <c r="K4" s="56"/>
      <c r="L4" s="56"/>
      <c r="M4" s="56"/>
      <c r="N4" s="56"/>
      <c r="O4" s="56"/>
      <c r="P4" s="56"/>
      <c r="Q4" s="56"/>
    </row>
    <row r="5" customFormat="false" ht="13.8" hidden="false" customHeight="false" outlineLevel="0" collapsed="false">
      <c r="A5" s="61" t="n">
        <v>2</v>
      </c>
      <c r="B5" s="58" t="n">
        <f aca="false">DATE($B$1,IF($E$1="lipiec",7),A5)</f>
        <v>44014</v>
      </c>
      <c r="C5" s="53" t="str">
        <f aca="false">IF(O5=1,"L4",IF(N5=1,"Op",IF(M5=1,"Ub",IF(L5=1,"Uok",IF(K5=1,"Uwż",IF(J5=1,"Uw",IF(P5=1,$P$3,IF(WEEKDAY(B5)=7,"W5",IF(WEEKDAY(B5)=1,"W5",Podsumowanie!$F$19)))))))))</f>
        <v>Uw</v>
      </c>
      <c r="D5" s="35" t="str">
        <f aca="false">IF(O5=1,"L4",IF(N5=1,"Op",IF(M5=1,"Ub",IF(L5=1,"Uok",IF(K5=1,"Uwż",IF(J5=1,"Uw",IF(P5=1,$P$3,IF(WEEKDAY(B5)=7,"W5",IF(WEEKDAY(B5)=1,"W5",Podsumowanie!$G$19+F5+G5+H5+I5)))))))))</f>
        <v>Uw</v>
      </c>
      <c r="E5" s="32" t="n">
        <f aca="false">IF(C5=Podsumowanie!$F$19,D5-C5,SUM(F5:I5))</f>
        <v>0</v>
      </c>
      <c r="F5" s="56"/>
      <c r="G5" s="56"/>
      <c r="H5" s="56"/>
      <c r="I5" s="56"/>
      <c r="J5" s="56" t="n">
        <v>1</v>
      </c>
      <c r="K5" s="56"/>
      <c r="L5" s="56"/>
      <c r="M5" s="56"/>
      <c r="N5" s="56"/>
      <c r="O5" s="56"/>
      <c r="P5" s="56"/>
      <c r="Q5" s="56"/>
    </row>
    <row r="6" customFormat="false" ht="13.8" hidden="false" customHeight="false" outlineLevel="0" collapsed="false">
      <c r="A6" s="57" t="n">
        <v>3</v>
      </c>
      <c r="B6" s="58" t="n">
        <f aca="false">DATE($B$1,IF($E$1="lipiec",7),A6)</f>
        <v>44015</v>
      </c>
      <c r="C6" s="53" t="str">
        <f aca="false">IF(O6=1,"L4",IF(N6=1,"Op",IF(M6=1,"Ub",IF(L6=1,"Uok",IF(K6=1,"Uwż",IF(J6=1,"Uw",IF(P6=1,$P$3,IF(WEEKDAY(B6)=7,"W5",IF(WEEKDAY(B6)=1,"W5",Podsumowanie!$F$19)))))))))</f>
        <v>Uw</v>
      </c>
      <c r="D6" s="35" t="str">
        <f aca="false">IF(O6=1,"L4",IF(N6=1,"Op",IF(M6=1,"Ub",IF(L6=1,"Uok",IF(K6=1,"Uwż",IF(J6=1,"Uw",IF(P6=1,$P$3,IF(WEEKDAY(B6)=7,"W5",IF(WEEKDAY(B6)=1,"W5",Podsumowanie!$G$19+F6+G6+H6+I6)))))))))</f>
        <v>Uw</v>
      </c>
      <c r="E6" s="32" t="n">
        <f aca="false">IF(C6=Podsumowanie!$F$19,D6-C6,SUM(F6:I6))</f>
        <v>0</v>
      </c>
      <c r="F6" s="56"/>
      <c r="G6" s="56"/>
      <c r="H6" s="56"/>
      <c r="I6" s="56"/>
      <c r="J6" s="56" t="n">
        <v>1</v>
      </c>
      <c r="K6" s="56"/>
      <c r="L6" s="56"/>
      <c r="M6" s="56"/>
      <c r="N6" s="56"/>
      <c r="O6" s="56"/>
      <c r="P6" s="56"/>
      <c r="Q6" s="56"/>
    </row>
    <row r="7" customFormat="false" ht="13.8" hidden="false" customHeight="false" outlineLevel="0" collapsed="false">
      <c r="A7" s="61" t="n">
        <v>4</v>
      </c>
      <c r="B7" s="58" t="n">
        <f aca="false">DATE($B$1,IF($E$1="lipiec",7),A7)</f>
        <v>44016</v>
      </c>
      <c r="C7" s="53" t="str">
        <f aca="false">IF(O7=1,"L4",IF(N7=1,"Op",IF(M7=1,"Ub",IF(L7=1,"Uok",IF(K7=1,"Uwż",IF(J7=1,"Uw",IF(P7=1,$P$3,IF(WEEKDAY(B7)=7,"W5",IF(WEEKDAY(B7)=1,"W5",Podsumowanie!$F$19)))))))))</f>
        <v>W5</v>
      </c>
      <c r="D7" s="35" t="str">
        <f aca="false">IF(O7=1,"L4",IF(N7=1,"Op",IF(M7=1,"Ub",IF(L7=1,"Uok",IF(K7=1,"Uwż",IF(J7=1,"Uw",IF(P7=1,$P$3,IF(WEEKDAY(B7)=7,"W5",IF(WEEKDAY(B7)=1,"W5",Podsumowanie!$G$19+F7+G7+H7+I7)))))))))</f>
        <v>W5</v>
      </c>
      <c r="E7" s="32" t="n">
        <f aca="false">IF(C7=Podsumowanie!$F$19,D7-C7,SUM(F7:I7))</f>
        <v>0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customFormat="false" ht="13.8" hidden="false" customHeight="false" outlineLevel="0" collapsed="false">
      <c r="A8" s="57" t="n">
        <v>5</v>
      </c>
      <c r="B8" s="58" t="n">
        <f aca="false">DATE($B$1,IF($E$1="lipiec",7),A8)</f>
        <v>44017</v>
      </c>
      <c r="C8" s="53" t="str">
        <f aca="false">IF(O8=1,"L4",IF(N8=1,"Op",IF(M8=1,"Ub",IF(L8=1,"Uok",IF(K8=1,"Uwż",IF(J8=1,"Uw",IF(P8=1,$P$3,IF(WEEKDAY(B8)=7,"W5",IF(WEEKDAY(B8)=1,"W5",Podsumowanie!$F$19)))))))))</f>
        <v>W5</v>
      </c>
      <c r="D8" s="35" t="str">
        <f aca="false">IF(O8=1,"L4",IF(N8=1,"Op",IF(M8=1,"Ub",IF(L8=1,"Uok",IF(K8=1,"Uwż",IF(J8=1,"Uw",IF(P8=1,$P$3,IF(WEEKDAY(B8)=7,"W5",IF(WEEKDAY(B8)=1,"W5",Podsumowanie!$G$19+F8+G8+H8+I8)))))))))</f>
        <v>W5</v>
      </c>
      <c r="E8" s="32" t="n">
        <f aca="false">IF(C8=Podsumowanie!$F$19,D8-C8,SUM(F8:I8))</f>
        <v>0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customFormat="false" ht="13.8" hidden="false" customHeight="false" outlineLevel="0" collapsed="false">
      <c r="A9" s="61" t="n">
        <v>6</v>
      </c>
      <c r="B9" s="58" t="n">
        <f aca="false">DATE($B$1,IF($E$1="lipiec",7),A9)</f>
        <v>44018</v>
      </c>
      <c r="C9" s="53" t="str">
        <f aca="false">IF(O9=1,"L4",IF(N9=1,"Op",IF(M9=1,"Ub",IF(L9=1,"Uok",IF(K9=1,"Uwż",IF(J9=1,"Uw",IF(P9=1,$P$3,IF(WEEKDAY(B9)=7,"W5",IF(WEEKDAY(B9)=1,"W5",Podsumowanie!$F$19)))))))))</f>
        <v>Uw</v>
      </c>
      <c r="D9" s="35" t="str">
        <f aca="false">IF(O9=1,"L4",IF(N9=1,"Op",IF(M9=1,"Ub",IF(L9=1,"Uok",IF(K9=1,"Uwż",IF(J9=1,"Uw",IF(P9=1,$P$3,IF(WEEKDAY(B9)=7,"W5",IF(WEEKDAY(B9)=1,"W5",Podsumowanie!$G$19+F9+G9+H9+I9)))))))))</f>
        <v>Uw</v>
      </c>
      <c r="E9" s="32" t="n">
        <f aca="false">IF(C9=Podsumowanie!$F$19,D9-C9,SUM(F9:I9))</f>
        <v>0</v>
      </c>
      <c r="F9" s="56"/>
      <c r="G9" s="56"/>
      <c r="H9" s="56"/>
      <c r="I9" s="56"/>
      <c r="J9" s="56" t="n">
        <v>1</v>
      </c>
      <c r="K9" s="56"/>
      <c r="L9" s="56"/>
      <c r="M9" s="56"/>
      <c r="N9" s="56"/>
      <c r="O9" s="56"/>
      <c r="P9" s="56"/>
      <c r="Q9" s="56"/>
    </row>
    <row r="10" customFormat="false" ht="13.8" hidden="false" customHeight="false" outlineLevel="0" collapsed="false">
      <c r="A10" s="57" t="n">
        <v>7</v>
      </c>
      <c r="B10" s="58" t="n">
        <f aca="false">DATE($B$1,IF($E$1="lipiec",7),A10)</f>
        <v>44019</v>
      </c>
      <c r="C10" s="53" t="str">
        <f aca="false">IF(O10=1,"L4",IF(N10=1,"Op",IF(M10=1,"Ub",IF(L10=1,"Uok",IF(K10=1,"Uwż",IF(J10=1,"Uw",IF(P10=1,$P$3,IF(WEEKDAY(B10)=7,"W5",IF(WEEKDAY(B10)=1,"W5",Podsumowanie!$F$19)))))))))</f>
        <v>Uw</v>
      </c>
      <c r="D10" s="35" t="str">
        <f aca="false">IF(O10=1,"L4",IF(N10=1,"Op",IF(M10=1,"Ub",IF(L10=1,"Uok",IF(K10=1,"Uwż",IF(J10=1,"Uw",IF(P10=1,$P$3,IF(WEEKDAY(B10)=7,"W5",IF(WEEKDAY(B10)=1,"W5",Podsumowanie!$G$19+F10+G10+H10+I10)))))))))</f>
        <v>Uw</v>
      </c>
      <c r="E10" s="32" t="n">
        <f aca="false">IF(C10=Podsumowanie!$F$19,D10-C10,SUM(F10:I10))</f>
        <v>0</v>
      </c>
      <c r="F10" s="56"/>
      <c r="G10" s="56"/>
      <c r="H10" s="56"/>
      <c r="I10" s="56"/>
      <c r="J10" s="56" t="n">
        <v>1</v>
      </c>
      <c r="K10" s="56"/>
      <c r="L10" s="56"/>
      <c r="M10" s="56"/>
      <c r="N10" s="56"/>
      <c r="O10" s="56"/>
      <c r="P10" s="56"/>
      <c r="Q10" s="56"/>
    </row>
    <row r="11" customFormat="false" ht="13.8" hidden="false" customHeight="false" outlineLevel="0" collapsed="false">
      <c r="A11" s="61" t="n">
        <v>8</v>
      </c>
      <c r="B11" s="58" t="n">
        <f aca="false">DATE($B$1,IF($E$1="lipiec",7),A11)</f>
        <v>44020</v>
      </c>
      <c r="C11" s="53" t="str">
        <f aca="false">IF(O11=1,"L4",IF(N11=1,"Op",IF(M11=1,"Ub",IF(L11=1,"Uok",IF(K11=1,"Uwż",IF(J11=1,"Uw",IF(P11=1,$P$3,IF(WEEKDAY(B11)=7,"W5",IF(WEEKDAY(B11)=1,"W5",Podsumowanie!$F$19)))))))))</f>
        <v>Uw</v>
      </c>
      <c r="D11" s="35" t="str">
        <f aca="false">IF(O11=1,"L4",IF(N11=1,"Op",IF(M11=1,"Ub",IF(L11=1,"Uok",IF(K11=1,"Uwż",IF(J11=1,"Uw",IF(P11=1,$P$3,IF(WEEKDAY(B11)=7,"W5",IF(WEEKDAY(B11)=1,"W5",Podsumowanie!$G$19+F11+G11+H11+I11)))))))))</f>
        <v>Uw</v>
      </c>
      <c r="E11" s="32" t="n">
        <f aca="false">IF(C11=Podsumowanie!$F$19,D11-C11,SUM(F11:I11))</f>
        <v>0</v>
      </c>
      <c r="F11" s="56"/>
      <c r="G11" s="56"/>
      <c r="H11" s="56"/>
      <c r="I11" s="56"/>
      <c r="J11" s="56" t="n">
        <v>1</v>
      </c>
      <c r="K11" s="56"/>
      <c r="L11" s="56"/>
      <c r="M11" s="56"/>
      <c r="N11" s="56"/>
      <c r="O11" s="56"/>
      <c r="P11" s="56"/>
      <c r="Q11" s="56"/>
    </row>
    <row r="12" customFormat="false" ht="13.8" hidden="false" customHeight="false" outlineLevel="0" collapsed="false">
      <c r="A12" s="57" t="n">
        <v>9</v>
      </c>
      <c r="B12" s="58" t="n">
        <f aca="false">DATE($B$1,IF($E$1="lipiec",7),A12)</f>
        <v>44021</v>
      </c>
      <c r="C12" s="53" t="str">
        <f aca="false">IF(O12=1,"L4",IF(N12=1,"Op",IF(M12=1,"Ub",IF(L12=1,"Uok",IF(K12=1,"Uwż",IF(J12=1,"Uw",IF(P12=1,$P$3,IF(WEEKDAY(B12)=7,"W5",IF(WEEKDAY(B12)=1,"W5",Podsumowanie!$F$19)))))))))</f>
        <v>Uw</v>
      </c>
      <c r="D12" s="35" t="str">
        <f aca="false">IF(O12=1,"L4",IF(N12=1,"Op",IF(M12=1,"Ub",IF(L12=1,"Uok",IF(K12=1,"Uwż",IF(J12=1,"Uw",IF(P12=1,$P$3,IF(WEEKDAY(B12)=7,"W5",IF(WEEKDAY(B12)=1,"W5",Podsumowanie!$G$19+F12+G12+H12+I12)))))))))</f>
        <v>Uw</v>
      </c>
      <c r="E12" s="32" t="n">
        <f aca="false">IF(C12=Podsumowanie!$F$19,D12-C12,SUM(F12:I12))</f>
        <v>0</v>
      </c>
      <c r="F12" s="56"/>
      <c r="G12" s="56"/>
      <c r="H12" s="56"/>
      <c r="I12" s="56"/>
      <c r="J12" s="56" t="n">
        <v>1</v>
      </c>
      <c r="K12" s="56"/>
      <c r="L12" s="56"/>
      <c r="M12" s="56"/>
      <c r="N12" s="56"/>
      <c r="O12" s="56"/>
      <c r="P12" s="56"/>
      <c r="Q12" s="56"/>
    </row>
    <row r="13" customFormat="false" ht="13.8" hidden="false" customHeight="false" outlineLevel="0" collapsed="false">
      <c r="A13" s="61" t="n">
        <v>10</v>
      </c>
      <c r="B13" s="58" t="n">
        <f aca="false">DATE($B$1,IF($E$1="lipiec",7),A13)</f>
        <v>44022</v>
      </c>
      <c r="C13" s="53" t="str">
        <f aca="false">IF(O13=1,"L4",IF(N13=1,"Op",IF(M13=1,"Ub",IF(L13=1,"Uok",IF(K13=1,"Uwż",IF(J13=1,"Uw",IF(P13=1,$P$3,IF(WEEKDAY(B13)=7,"W5",IF(WEEKDAY(B13)=1,"W5",Podsumowanie!$F$19)))))))))</f>
        <v>Uw</v>
      </c>
      <c r="D13" s="35" t="str">
        <f aca="false">IF(O13=1,"L4",IF(N13=1,"Op",IF(M13=1,"Ub",IF(L13=1,"Uok",IF(K13=1,"Uwż",IF(J13=1,"Uw",IF(P13=1,$P$3,IF(WEEKDAY(B13)=7,"W5",IF(WEEKDAY(B13)=1,"W5",Podsumowanie!$G$19+F13+G13+H13+I13)))))))))</f>
        <v>Uw</v>
      </c>
      <c r="E13" s="32" t="n">
        <f aca="false">IF(C13=Podsumowanie!$F$19,D13-C13,SUM(F13:I13))</f>
        <v>0</v>
      </c>
      <c r="F13" s="56"/>
      <c r="G13" s="56"/>
      <c r="H13" s="56"/>
      <c r="I13" s="56"/>
      <c r="J13" s="56" t="n">
        <v>1</v>
      </c>
      <c r="K13" s="56"/>
      <c r="L13" s="56"/>
      <c r="M13" s="56"/>
      <c r="N13" s="56"/>
      <c r="O13" s="56"/>
      <c r="P13" s="56"/>
      <c r="Q13" s="56"/>
    </row>
    <row r="14" customFormat="false" ht="13.8" hidden="false" customHeight="false" outlineLevel="0" collapsed="false">
      <c r="A14" s="57" t="n">
        <v>11</v>
      </c>
      <c r="B14" s="58" t="n">
        <f aca="false">DATE($B$1,IF($E$1="lipiec",7),A14)</f>
        <v>44023</v>
      </c>
      <c r="C14" s="53" t="str">
        <f aca="false">IF(O14=1,"L4",IF(N14=1,"Op",IF(M14=1,"Ub",IF(L14=1,"Uok",IF(K14=1,"Uwż",IF(J14=1,"Uw",IF(P14=1,$P$3,IF(WEEKDAY(B14)=7,"W5",IF(WEEKDAY(B14)=1,"W5",Podsumowanie!$F$19)))))))))</f>
        <v>W5</v>
      </c>
      <c r="D14" s="35" t="str">
        <f aca="false">IF(O14=1,"L4",IF(N14=1,"Op",IF(M14=1,"Ub",IF(L14=1,"Uok",IF(K14=1,"Uwż",IF(J14=1,"Uw",IF(P14=1,$P$3,IF(WEEKDAY(B14)=7,"W5",IF(WEEKDAY(B14)=1,"W5",Podsumowanie!$G$19+F14+G14+H14+I14)))))))))</f>
        <v>W5</v>
      </c>
      <c r="E14" s="32" t="n">
        <f aca="false">IF(C14=Podsumowanie!$F$19,D14-C14,SUM(F14:I14))</f>
        <v>0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customFormat="false" ht="13.8" hidden="false" customHeight="false" outlineLevel="0" collapsed="false">
      <c r="A15" s="61" t="n">
        <v>12</v>
      </c>
      <c r="B15" s="58" t="n">
        <f aca="false">DATE($B$1,IF($E$1="lipiec",7),A15)</f>
        <v>44024</v>
      </c>
      <c r="C15" s="53" t="str">
        <f aca="false">IF(O15=1,"L4",IF(N15=1,"Op",IF(M15=1,"Ub",IF(L15=1,"Uok",IF(K15=1,"Uwż",IF(J15=1,"Uw",IF(P15=1,$P$3,IF(WEEKDAY(B15)=7,"W5",IF(WEEKDAY(B15)=1,"W5",Podsumowanie!$F$19)))))))))</f>
        <v>W5</v>
      </c>
      <c r="D15" s="35" t="str">
        <f aca="false">IF(O15=1,"L4",IF(N15=1,"Op",IF(M15=1,"Ub",IF(L15=1,"Uok",IF(K15=1,"Uwż",IF(J15=1,"Uw",IF(P15=1,$P$3,IF(WEEKDAY(B15)=7,"W5",IF(WEEKDAY(B15)=1,"W5",Podsumowanie!$G$19+F15+G15+H15+I15)))))))))</f>
        <v>W5</v>
      </c>
      <c r="E15" s="32" t="n">
        <f aca="false">IF(C15=Podsumowanie!$F$19,D15-C15,SUM(F15:I15))</f>
        <v>0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customFormat="false" ht="13.8" hidden="false" customHeight="false" outlineLevel="0" collapsed="false">
      <c r="A16" s="57" t="n">
        <v>13</v>
      </c>
      <c r="B16" s="58" t="n">
        <f aca="false">DATE($B$1,IF($E$1="lipiec",7),A16)</f>
        <v>44025</v>
      </c>
      <c r="C16" s="53" t="str">
        <f aca="false">IF(O16=1,"L4",IF(N16=1,"Op",IF(M16=1,"Ub",IF(L16=1,"Uok",IF(K16=1,"Uwż",IF(J16=1,"Uw",IF(P16=1,$P$3,IF(WEEKDAY(B16)=7,"W5",IF(WEEKDAY(B16)=1,"W5",Podsumowanie!$F$19)))))))))</f>
        <v>Uw</v>
      </c>
      <c r="D16" s="35" t="str">
        <f aca="false">IF(O16=1,"L4",IF(N16=1,"Op",IF(M16=1,"Ub",IF(L16=1,"Uok",IF(K16=1,"Uwż",IF(J16=1,"Uw",IF(P16=1,$P$3,IF(WEEKDAY(B16)=7,"W5",IF(WEEKDAY(B16)=1,"W5",Podsumowanie!$G$19+F16+G16+H16+I16)))))))))</f>
        <v>Uw</v>
      </c>
      <c r="E16" s="32" t="n">
        <f aca="false">IF(C16=Podsumowanie!$F$19,D16-C16,SUM(F16:I16))</f>
        <v>0</v>
      </c>
      <c r="F16" s="56"/>
      <c r="G16" s="56"/>
      <c r="H16" s="56"/>
      <c r="I16" s="56"/>
      <c r="J16" s="56" t="n">
        <v>1</v>
      </c>
      <c r="K16" s="56"/>
      <c r="L16" s="56"/>
      <c r="M16" s="56"/>
      <c r="N16" s="56"/>
      <c r="O16" s="56"/>
      <c r="P16" s="56"/>
      <c r="Q16" s="56"/>
    </row>
    <row r="17" customFormat="false" ht="13.8" hidden="false" customHeight="false" outlineLevel="0" collapsed="false">
      <c r="A17" s="61" t="n">
        <v>14</v>
      </c>
      <c r="B17" s="58" t="n">
        <f aca="false">DATE($B$1,IF($E$1="lipiec",7),A17)</f>
        <v>44026</v>
      </c>
      <c r="C17" s="53" t="str">
        <f aca="false">IF(O17=1,"L4",IF(N17=1,"Op",IF(M17=1,"Ub",IF(L17=1,"Uok",IF(K17=1,"Uwż",IF(J17=1,"Uw",IF(P17=1,$P$3,IF(WEEKDAY(B17)=7,"W5",IF(WEEKDAY(B17)=1,"W5",Podsumowanie!$F$19)))))))))</f>
        <v>Uw</v>
      </c>
      <c r="D17" s="35" t="str">
        <f aca="false">IF(O17=1,"L4",IF(N17=1,"Op",IF(M17=1,"Ub",IF(L17=1,"Uok",IF(K17=1,"Uwż",IF(J17=1,"Uw",IF(P17=1,$P$3,IF(WEEKDAY(B17)=7,"W5",IF(WEEKDAY(B17)=1,"W5",Podsumowanie!$G$19+F17+G17+H17+I17)))))))))</f>
        <v>Uw</v>
      </c>
      <c r="E17" s="32" t="n">
        <f aca="false">IF(C17=Podsumowanie!$F$19,D17-C17,SUM(F17:I17))</f>
        <v>0</v>
      </c>
      <c r="F17" s="56"/>
      <c r="G17" s="56"/>
      <c r="H17" s="56"/>
      <c r="I17" s="56"/>
      <c r="J17" s="56" t="n">
        <v>1</v>
      </c>
      <c r="K17" s="56"/>
      <c r="L17" s="56"/>
      <c r="M17" s="56"/>
      <c r="N17" s="56"/>
      <c r="O17" s="56"/>
      <c r="P17" s="56"/>
      <c r="Q17" s="56"/>
    </row>
    <row r="18" customFormat="false" ht="13.8" hidden="false" customHeight="false" outlineLevel="0" collapsed="false">
      <c r="A18" s="57" t="n">
        <v>15</v>
      </c>
      <c r="B18" s="58" t="n">
        <f aca="false">DATE($B$1,IF($E$1="lipiec",7),A18)</f>
        <v>44027</v>
      </c>
      <c r="C18" s="53" t="str">
        <f aca="false">IF(O18=1,"L4",IF(N18=1,"Op",IF(M18=1,"Ub",IF(L18=1,"Uok",IF(K18=1,"Uwż",IF(J18=1,"Uw",IF(P18=1,$P$3,IF(WEEKDAY(B18)=7,"W5",IF(WEEKDAY(B18)=1,"W5",Podsumowanie!$F$19)))))))))</f>
        <v>Uw</v>
      </c>
      <c r="D18" s="35" t="str">
        <f aca="false">IF(O18=1,"L4",IF(N18=1,"Op",IF(M18=1,"Ub",IF(L18=1,"Uok",IF(K18=1,"Uwż",IF(J18=1,"Uw",IF(P18=1,$P$3,IF(WEEKDAY(B18)=7,"W5",IF(WEEKDAY(B18)=1,"W5",Podsumowanie!$G$19+F18+G18+H18+I18)))))))))</f>
        <v>Uw</v>
      </c>
      <c r="E18" s="32" t="n">
        <f aca="false">IF(C18=Podsumowanie!$F$19,D18-C18,SUM(F18:I18))</f>
        <v>0</v>
      </c>
      <c r="F18" s="56"/>
      <c r="G18" s="56"/>
      <c r="H18" s="56"/>
      <c r="I18" s="56"/>
      <c r="J18" s="56" t="n">
        <v>1</v>
      </c>
      <c r="K18" s="56"/>
      <c r="L18" s="56"/>
      <c r="M18" s="56"/>
      <c r="N18" s="56"/>
      <c r="O18" s="56"/>
      <c r="P18" s="56"/>
      <c r="Q18" s="56"/>
    </row>
    <row r="19" customFormat="false" ht="13.8" hidden="false" customHeight="false" outlineLevel="0" collapsed="false">
      <c r="A19" s="61" t="n">
        <v>16</v>
      </c>
      <c r="B19" s="58" t="n">
        <f aca="false">DATE($B$1,IF($E$1="lipiec",7),A19)</f>
        <v>44028</v>
      </c>
      <c r="C19" s="53" t="str">
        <f aca="false">IF(O19=1,"L4",IF(N19=1,"Op",IF(M19=1,"Ub",IF(L19=1,"Uok",IF(K19=1,"Uwż",IF(J19=1,"Uw",IF(P19=1,$P$3,IF(WEEKDAY(B19)=7,"W5",IF(WEEKDAY(B19)=1,"W5",Podsumowanie!$F$19)))))))))</f>
        <v>Uw</v>
      </c>
      <c r="D19" s="35" t="str">
        <f aca="false">IF(O19=1,"L4",IF(N19=1,"Op",IF(M19=1,"Ub",IF(L19=1,"Uok",IF(K19=1,"Uwż",IF(J19=1,"Uw",IF(P19=1,$P$3,IF(WEEKDAY(B19)=7,"W5",IF(WEEKDAY(B19)=1,"W5",Podsumowanie!$G$19+F19+G19+H19+I19)))))))))</f>
        <v>Uw</v>
      </c>
      <c r="E19" s="32" t="n">
        <f aca="false">IF(C19=Podsumowanie!$F$19,D19-C19,SUM(F19:I19))</f>
        <v>0</v>
      </c>
      <c r="F19" s="56"/>
      <c r="G19" s="56"/>
      <c r="H19" s="56"/>
      <c r="I19" s="56"/>
      <c r="J19" s="56" t="n">
        <v>1</v>
      </c>
      <c r="K19" s="56"/>
      <c r="L19" s="56"/>
      <c r="M19" s="56"/>
      <c r="N19" s="56"/>
      <c r="O19" s="56"/>
      <c r="P19" s="56"/>
      <c r="Q19" s="56"/>
    </row>
    <row r="20" customFormat="false" ht="13.8" hidden="false" customHeight="false" outlineLevel="0" collapsed="false">
      <c r="A20" s="57" t="n">
        <v>17</v>
      </c>
      <c r="B20" s="58" t="n">
        <f aca="false">DATE($B$1,IF($E$1="lipiec",7),A20)</f>
        <v>44029</v>
      </c>
      <c r="C20" s="53" t="str">
        <f aca="false">IF(O20=1,"L4",IF(N20=1,"Op",IF(M20=1,"Ub",IF(L20=1,"Uok",IF(K20=1,"Uwż",IF(J20=1,"Uw",IF(P20=1,$P$3,IF(WEEKDAY(B20)=7,"W5",IF(WEEKDAY(B20)=1,"W5",Podsumowanie!$F$19)))))))))</f>
        <v>Uw</v>
      </c>
      <c r="D20" s="35" t="str">
        <f aca="false">IF(O20=1,"L4",IF(N20=1,"Op",IF(M20=1,"Ub",IF(L20=1,"Uok",IF(K20=1,"Uwż",IF(J20=1,"Uw",IF(P20=1,$P$3,IF(WEEKDAY(B20)=7,"W5",IF(WEEKDAY(B20)=1,"W5",Podsumowanie!$G$19+F20+G20+H20+I20)))))))))</f>
        <v>Uw</v>
      </c>
      <c r="E20" s="32" t="n">
        <f aca="false">IF(C20=Podsumowanie!$F$19,D20-C20,SUM(F20:I20))</f>
        <v>0</v>
      </c>
      <c r="F20" s="56"/>
      <c r="G20" s="56"/>
      <c r="H20" s="56"/>
      <c r="I20" s="56"/>
      <c r="J20" s="56" t="n">
        <v>1</v>
      </c>
      <c r="K20" s="56"/>
      <c r="L20" s="56"/>
      <c r="M20" s="56"/>
      <c r="N20" s="56"/>
      <c r="O20" s="56"/>
      <c r="P20" s="56"/>
      <c r="Q20" s="56"/>
    </row>
    <row r="21" customFormat="false" ht="13.8" hidden="false" customHeight="false" outlineLevel="0" collapsed="false">
      <c r="A21" s="61" t="n">
        <v>18</v>
      </c>
      <c r="B21" s="58" t="n">
        <f aca="false">DATE($B$1,IF($E$1="lipiec",7),A21)</f>
        <v>44030</v>
      </c>
      <c r="C21" s="53" t="str">
        <f aca="false">IF(O21=1,"L4",IF(N21=1,"Op",IF(M21=1,"Ub",IF(L21=1,"Uok",IF(K21=1,"Uwż",IF(J21=1,"Uw",IF(P21=1,$P$3,IF(WEEKDAY(B21)=7,"W5",IF(WEEKDAY(B21)=1,"W5",Podsumowanie!$F$19)))))))))</f>
        <v>W5</v>
      </c>
      <c r="D21" s="35" t="str">
        <f aca="false">IF(O21=1,"L4",IF(N21=1,"Op",IF(M21=1,"Ub",IF(L21=1,"Uok",IF(K21=1,"Uwż",IF(J21=1,"Uw",IF(P21=1,$P$3,IF(WEEKDAY(B21)=7,"W5",IF(WEEKDAY(B21)=1,"W5",Podsumowanie!$G$19+F21+G21+H21+I21)))))))))</f>
        <v>W5</v>
      </c>
      <c r="E21" s="32" t="n">
        <f aca="false">IF(C21=Podsumowanie!$F$19,D21-C21,SUM(F21:I21))</f>
        <v>0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customFormat="false" ht="13.8" hidden="false" customHeight="false" outlineLevel="0" collapsed="false">
      <c r="A22" s="57" t="n">
        <v>19</v>
      </c>
      <c r="B22" s="58" t="n">
        <f aca="false">DATE($B$1,IF($E$1="lipiec",7),A22)</f>
        <v>44031</v>
      </c>
      <c r="C22" s="53" t="str">
        <f aca="false">IF(O22=1,"L4",IF(N22=1,"Op",IF(M22=1,"Ub",IF(L22=1,"Uok",IF(K22=1,"Uwż",IF(J22=1,"Uw",IF(P22=1,$P$3,IF(WEEKDAY(B22)=7,"W5",IF(WEEKDAY(B22)=1,"W5",Podsumowanie!$F$19)))))))))</f>
        <v>W5</v>
      </c>
      <c r="D22" s="35" t="str">
        <f aca="false">IF(O22=1,"L4",IF(N22=1,"Op",IF(M22=1,"Ub",IF(L22=1,"Uok",IF(K22=1,"Uwż",IF(J22=1,"Uw",IF(P22=1,$P$3,IF(WEEKDAY(B22)=7,"W5",IF(WEEKDAY(B22)=1,"W5",Podsumowanie!$G$19+F22+G22+H22+I22)))))))))</f>
        <v>W5</v>
      </c>
      <c r="E22" s="32" t="n">
        <f aca="false">IF(C22=Podsumowanie!$F$19,D22-C22,SUM(F22:I22))</f>
        <v>0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customFormat="false" ht="13.8" hidden="false" customHeight="false" outlineLevel="0" collapsed="false">
      <c r="A23" s="61" t="n">
        <v>20</v>
      </c>
      <c r="B23" s="58" t="n">
        <f aca="false">DATE($B$1,IF($E$1="lipiec",7),A23)</f>
        <v>44032</v>
      </c>
      <c r="C23" s="53" t="str">
        <f aca="false">IF(O23=1,"L4",IF(N23=1,"Op",IF(M23=1,"Ub",IF(L23=1,"Uok",IF(K23=1,"Uwż",IF(J23=1,"Uw",IF(P23=1,$P$3,IF(WEEKDAY(B23)=7,"W5",IF(WEEKDAY(B23)=1,"W5",Podsumowanie!$F$19)))))))))</f>
        <v>Uw</v>
      </c>
      <c r="D23" s="35" t="str">
        <f aca="false">IF(O23=1,"L4",IF(N23=1,"Op",IF(M23=1,"Ub",IF(L23=1,"Uok",IF(K23=1,"Uwż",IF(J23=1,"Uw",IF(P23=1,$P$3,IF(WEEKDAY(B23)=7,"W5",IF(WEEKDAY(B23)=1,"W5",Podsumowanie!$G$19+F23+G23+H23+I23)))))))))</f>
        <v>Uw</v>
      </c>
      <c r="E23" s="32" t="n">
        <f aca="false">IF(C23=Podsumowanie!$F$19,D23-C23,SUM(F23:I23))</f>
        <v>0</v>
      </c>
      <c r="F23" s="56"/>
      <c r="G23" s="56"/>
      <c r="H23" s="56"/>
      <c r="I23" s="56"/>
      <c r="J23" s="56" t="n">
        <v>1</v>
      </c>
      <c r="K23" s="56"/>
      <c r="L23" s="56"/>
      <c r="M23" s="56"/>
      <c r="N23" s="56"/>
      <c r="O23" s="56"/>
      <c r="P23" s="56"/>
      <c r="Q23" s="56"/>
    </row>
    <row r="24" customFormat="false" ht="13.8" hidden="false" customHeight="false" outlineLevel="0" collapsed="false">
      <c r="A24" s="57" t="n">
        <v>21</v>
      </c>
      <c r="B24" s="58" t="n">
        <f aca="false">DATE($B$1,IF($E$1="lipiec",7),A24)</f>
        <v>44033</v>
      </c>
      <c r="C24" s="53" t="str">
        <f aca="false">IF(O24=1,"L4",IF(N24=1,"Op",IF(M24=1,"Ub",IF(L24=1,"Uok",IF(K24=1,"Uwż",IF(J24=1,"Uw",IF(P24=1,$P$3,IF(WEEKDAY(B24)=7,"W5",IF(WEEKDAY(B24)=1,"W5",Podsumowanie!$F$19)))))))))</f>
        <v>Uw</v>
      </c>
      <c r="D24" s="35" t="str">
        <f aca="false">IF(O24=1,"L4",IF(N24=1,"Op",IF(M24=1,"Ub",IF(L24=1,"Uok",IF(K24=1,"Uwż",IF(J24=1,"Uw",IF(P24=1,$P$3,IF(WEEKDAY(B24)=7,"W5",IF(WEEKDAY(B24)=1,"W5",Podsumowanie!$G$19+F24+G24+H24+I24)))))))))</f>
        <v>Uw</v>
      </c>
      <c r="E24" s="32" t="n">
        <f aca="false">IF(C24=Podsumowanie!$F$19,D24-C24,SUM(F24:I24))</f>
        <v>0</v>
      </c>
      <c r="F24" s="56"/>
      <c r="G24" s="56"/>
      <c r="H24" s="56"/>
      <c r="I24" s="56"/>
      <c r="J24" s="56" t="n">
        <v>1</v>
      </c>
      <c r="K24" s="56"/>
      <c r="L24" s="56"/>
      <c r="M24" s="56"/>
      <c r="N24" s="56"/>
      <c r="O24" s="56"/>
      <c r="P24" s="56"/>
      <c r="Q24" s="56"/>
    </row>
    <row r="25" customFormat="false" ht="13.8" hidden="false" customHeight="false" outlineLevel="0" collapsed="false">
      <c r="A25" s="61" t="n">
        <v>22</v>
      </c>
      <c r="B25" s="58" t="n">
        <f aca="false">DATE($B$1,IF($E$1="lipiec",7),A25)</f>
        <v>44034</v>
      </c>
      <c r="C25" s="53" t="str">
        <f aca="false">IF(O25=1,"L4",IF(N25=1,"Op",IF(M25=1,"Ub",IF(L25=1,"Uok",IF(K25=1,"Uwż",IF(J25=1,"Uw",IF(P25=1,$P$3,IF(WEEKDAY(B25)=7,"W5",IF(WEEKDAY(B25)=1,"W5",Podsumowanie!$F$19)))))))))</f>
        <v>Uw</v>
      </c>
      <c r="D25" s="35" t="str">
        <f aca="false">IF(O25=1,"L4",IF(N25=1,"Op",IF(M25=1,"Ub",IF(L25=1,"Uok",IF(K25=1,"Uwż",IF(J25=1,"Uw",IF(P25=1,$P$3,IF(WEEKDAY(B25)=7,"W5",IF(WEEKDAY(B25)=1,"W5",Podsumowanie!$G$19+F25+G25+H25+I25)))))))))</f>
        <v>Uw</v>
      </c>
      <c r="E25" s="32" t="n">
        <f aca="false">IF(C25=Podsumowanie!$F$19,D25-C25,SUM(F25:I25))</f>
        <v>0</v>
      </c>
      <c r="F25" s="56"/>
      <c r="G25" s="56"/>
      <c r="H25" s="56"/>
      <c r="I25" s="56"/>
      <c r="J25" s="56" t="n">
        <v>1</v>
      </c>
      <c r="K25" s="56"/>
      <c r="L25" s="56"/>
      <c r="M25" s="56"/>
      <c r="N25" s="56"/>
      <c r="O25" s="56"/>
      <c r="P25" s="56"/>
      <c r="Q25" s="56"/>
    </row>
    <row r="26" customFormat="false" ht="13.8" hidden="false" customHeight="false" outlineLevel="0" collapsed="false">
      <c r="A26" s="57" t="n">
        <v>23</v>
      </c>
      <c r="B26" s="58" t="n">
        <f aca="false">DATE($B$1,IF($E$1="lipiec",7),A26)</f>
        <v>44035</v>
      </c>
      <c r="C26" s="53" t="str">
        <f aca="false">IF(O26=1,"L4",IF(N26=1,"Op",IF(M26=1,"Ub",IF(L26=1,"Uok",IF(K26=1,"Uwż",IF(J26=1,"Uw",IF(P26=1,$P$3,IF(WEEKDAY(B26)=7,"W5",IF(WEEKDAY(B26)=1,"W5",Podsumowanie!$F$19)))))))))</f>
        <v>Uw</v>
      </c>
      <c r="D26" s="35" t="str">
        <f aca="false">IF(O26=1,"L4",IF(N26=1,"Op",IF(M26=1,"Ub",IF(L26=1,"Uok",IF(K26=1,"Uwż",IF(J26=1,"Uw",IF(P26=1,$P$3,IF(WEEKDAY(B26)=7,"W5",IF(WEEKDAY(B26)=1,"W5",Podsumowanie!$G$19+F26+G26+H26+I26)))))))))</f>
        <v>Uw</v>
      </c>
      <c r="E26" s="32" t="n">
        <f aca="false">IF(C26=Podsumowanie!$F$19,D26-C26,SUM(F26:I26))</f>
        <v>0</v>
      </c>
      <c r="F26" s="56"/>
      <c r="G26" s="56"/>
      <c r="H26" s="56"/>
      <c r="I26" s="56"/>
      <c r="J26" s="56" t="n">
        <v>1</v>
      </c>
      <c r="K26" s="56"/>
      <c r="L26" s="56"/>
      <c r="M26" s="56"/>
      <c r="N26" s="56"/>
      <c r="O26" s="56"/>
      <c r="P26" s="56"/>
      <c r="Q26" s="56"/>
    </row>
    <row r="27" customFormat="false" ht="13.8" hidden="false" customHeight="false" outlineLevel="0" collapsed="false">
      <c r="A27" s="61" t="n">
        <v>24</v>
      </c>
      <c r="B27" s="58" t="n">
        <f aca="false">DATE($B$1,IF($E$1="lipiec",7),A27)</f>
        <v>44036</v>
      </c>
      <c r="C27" s="53" t="str">
        <f aca="false">IF(O27=1,"L4",IF(N27=1,"Op",IF(M27=1,"Ub",IF(L27=1,"Uok",IF(K27=1,"Uwż",IF(J27=1,"Uw",IF(P27=1,$P$3,IF(WEEKDAY(B27)=7,"W5",IF(WEEKDAY(B27)=1,"W5",Podsumowanie!$F$19)))))))))</f>
        <v>Uw</v>
      </c>
      <c r="D27" s="35" t="str">
        <f aca="false">IF(O27=1,"L4",IF(N27=1,"Op",IF(M27=1,"Ub",IF(L27=1,"Uok",IF(K27=1,"Uwż",IF(J27=1,"Uw",IF(P27=1,$P$3,IF(WEEKDAY(B27)=7,"W5",IF(WEEKDAY(B27)=1,"W5",Podsumowanie!$G$19+F27+G27+H27+I27)))))))))</f>
        <v>Uw</v>
      </c>
      <c r="E27" s="32" t="n">
        <f aca="false">IF(C27=Podsumowanie!$F$19,D27-C27,SUM(F27:I27))</f>
        <v>0</v>
      </c>
      <c r="F27" s="56"/>
      <c r="G27" s="56"/>
      <c r="H27" s="56"/>
      <c r="I27" s="56"/>
      <c r="J27" s="56" t="n">
        <v>1</v>
      </c>
      <c r="K27" s="56"/>
      <c r="L27" s="56"/>
      <c r="M27" s="56"/>
      <c r="N27" s="56"/>
      <c r="O27" s="56"/>
      <c r="P27" s="56"/>
      <c r="Q27" s="56"/>
    </row>
    <row r="28" customFormat="false" ht="13.8" hidden="false" customHeight="false" outlineLevel="0" collapsed="false">
      <c r="A28" s="57" t="n">
        <v>25</v>
      </c>
      <c r="B28" s="58" t="n">
        <f aca="false">DATE($B$1,IF($E$1="lipiec",7),A28)</f>
        <v>44037</v>
      </c>
      <c r="C28" s="53" t="str">
        <f aca="false">IF(O28=1,"L4",IF(N28=1,"Op",IF(M28=1,"Ub",IF(L28=1,"Uok",IF(K28=1,"Uwż",IF(J28=1,"Uw",IF(P28=1,$P$3,IF(WEEKDAY(B28)=7,"W5",IF(WEEKDAY(B28)=1,"W5",Podsumowanie!$F$19)))))))))</f>
        <v>W5</v>
      </c>
      <c r="D28" s="35" t="str">
        <f aca="false">IF(O28=1,"L4",IF(N28=1,"Op",IF(M28=1,"Ub",IF(L28=1,"Uok",IF(K28=1,"Uwż",IF(J28=1,"Uw",IF(P28=1,$P$3,IF(WEEKDAY(B28)=7,"W5",IF(WEEKDAY(B28)=1,"W5",Podsumowanie!$G$19+F28+G28+H28+I28)))))))))</f>
        <v>W5</v>
      </c>
      <c r="E28" s="32" t="n">
        <f aca="false">IF(C28=Podsumowanie!$F$19,D28-C28,SUM(F28:I28))</f>
        <v>0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customFormat="false" ht="13.8" hidden="false" customHeight="false" outlineLevel="0" collapsed="false">
      <c r="A29" s="61" t="n">
        <v>26</v>
      </c>
      <c r="B29" s="58" t="n">
        <f aca="false">DATE($B$1,IF($E$1="lipiec",7),A29)</f>
        <v>44038</v>
      </c>
      <c r="C29" s="53" t="str">
        <f aca="false">IF(O29=1,"L4",IF(N29=1,"Op",IF(M29=1,"Ub",IF(L29=1,"Uok",IF(K29=1,"Uwż",IF(J29=1,"Uw",IF(P29=1,$P$3,IF(WEEKDAY(B29)=7,"W5",IF(WEEKDAY(B29)=1,"W5",Podsumowanie!$F$19)))))))))</f>
        <v>W5</v>
      </c>
      <c r="D29" s="35" t="str">
        <f aca="false">IF(O29=1,"L4",IF(N29=1,"Op",IF(M29=1,"Ub",IF(L29=1,"Uok",IF(K29=1,"Uwż",IF(J29=1,"Uw",IF(P29=1,$P$3,IF(WEEKDAY(B29)=7,"W5",IF(WEEKDAY(B29)=1,"W5",Podsumowanie!$G$19+F29+G29+H29+I29)))))))))</f>
        <v>W5</v>
      </c>
      <c r="E29" s="32" t="n">
        <f aca="false">IF(C29=Podsumowanie!$F$19,D29-C29,SUM(F29:I29))</f>
        <v>0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customFormat="false" ht="13.8" hidden="false" customHeight="false" outlineLevel="0" collapsed="false">
      <c r="A30" s="57" t="n">
        <v>27</v>
      </c>
      <c r="B30" s="58" t="n">
        <f aca="false">DATE($B$1,IF($E$1="lipiec",7),A30)</f>
        <v>44039</v>
      </c>
      <c r="C30" s="53" t="str">
        <f aca="false">IF(O30=1,"L4",IF(N30=1,"Op",IF(M30=1,"Ub",IF(L30=1,"Uok",IF(K30=1,"Uwż",IF(J30=1,"Uw",IF(P30=1,$P$3,IF(WEEKDAY(B30)=7,"W5",IF(WEEKDAY(B30)=1,"W5",Podsumowanie!$F$19)))))))))</f>
        <v>Uw</v>
      </c>
      <c r="D30" s="35" t="str">
        <f aca="false">IF(O30=1,"L4",IF(N30=1,"Op",IF(M30=1,"Ub",IF(L30=1,"Uok",IF(K30=1,"Uwż",IF(J30=1,"Uw",IF(P30=1,$P$3,IF(WEEKDAY(B30)=7,"W5",IF(WEEKDAY(B30)=1,"W5",Podsumowanie!$G$19+F30+G30+H30+I30)))))))))</f>
        <v>Uw</v>
      </c>
      <c r="E30" s="32" t="n">
        <f aca="false">IF(C30=Podsumowanie!$F$19,D30-C30,SUM(F30:I30))</f>
        <v>0</v>
      </c>
      <c r="F30" s="56"/>
      <c r="G30" s="56"/>
      <c r="H30" s="56"/>
      <c r="I30" s="56"/>
      <c r="J30" s="56" t="n">
        <v>1</v>
      </c>
      <c r="K30" s="56"/>
      <c r="L30" s="56"/>
      <c r="M30" s="56"/>
      <c r="N30" s="56"/>
      <c r="O30" s="56"/>
      <c r="P30" s="56"/>
      <c r="Q30" s="56"/>
    </row>
    <row r="31" customFormat="false" ht="13.8" hidden="false" customHeight="false" outlineLevel="0" collapsed="false">
      <c r="A31" s="61" t="n">
        <v>28</v>
      </c>
      <c r="B31" s="58" t="n">
        <f aca="false">DATE($B$1,IF($E$1="lipiec",7),A31)</f>
        <v>44040</v>
      </c>
      <c r="C31" s="53" t="str">
        <f aca="false">IF(O31=1,"L4",IF(N31=1,"Op",IF(M31=1,"Ub",IF(L31=1,"Uok",IF(K31=1,"Uwż",IF(J31=1,"Uw",IF(P31=1,$P$3,IF(WEEKDAY(B31)=7,"W5",IF(WEEKDAY(B31)=1,"W5",Podsumowanie!$F$19)))))))))</f>
        <v>Uw</v>
      </c>
      <c r="D31" s="35" t="str">
        <f aca="false">IF(O31=1,"L4",IF(N31=1,"Op",IF(M31=1,"Ub",IF(L31=1,"Uok",IF(K31=1,"Uwż",IF(J31=1,"Uw",IF(P31=1,$P$3,IF(WEEKDAY(B31)=7,"W5",IF(WEEKDAY(B31)=1,"W5",Podsumowanie!$G$19+F31+G31+H31+I31)))))))))</f>
        <v>Uw</v>
      </c>
      <c r="E31" s="32" t="n">
        <f aca="false">IF(C31=Podsumowanie!$F$19,D31-C31,SUM(F31:I31))</f>
        <v>0</v>
      </c>
      <c r="F31" s="56"/>
      <c r="G31" s="56"/>
      <c r="H31" s="56"/>
      <c r="I31" s="56"/>
      <c r="J31" s="56" t="n">
        <v>1</v>
      </c>
      <c r="K31" s="56"/>
      <c r="L31" s="56"/>
      <c r="M31" s="56"/>
      <c r="N31" s="56"/>
      <c r="O31" s="56"/>
      <c r="P31" s="56"/>
      <c r="Q31" s="56"/>
    </row>
    <row r="32" customFormat="false" ht="13.8" hidden="false" customHeight="false" outlineLevel="0" collapsed="false">
      <c r="A32" s="57" t="n">
        <v>29</v>
      </c>
      <c r="B32" s="58" t="n">
        <f aca="false">DATE($B$1,IF($E$1="lipiec",7),A32)</f>
        <v>44041</v>
      </c>
      <c r="C32" s="53" t="n">
        <f aca="false">IF(O32=1,"L4",IF(N32=1,"Op",IF(M32=1,"Ub",IF(L32=1,"Uok",IF(K32=1,"Uwż",IF(J32=1,"Uw",IF(P32=1,$P$3,IF(WEEKDAY(B32)=7,"W5",IF(WEEKDAY(B32)=1,"W5",Podsumowanie!$F$19)))))))))</f>
        <v>0.3125</v>
      </c>
      <c r="D32" s="35" t="n">
        <f aca="false">IF(O32=1,"L4",IF(N32=1,"Op",IF(M32=1,"Ub",IF(L32=1,"Uok",IF(K32=1,"Uwż",IF(J32=1,"Uw",IF(P32=1,$P$3,IF(WEEKDAY(B32)=7,"W5",IF(WEEKDAY(B32)=1,"W5",Podsumowanie!$G$19+F32+G32+H32+I32)))))))))</f>
        <v>0.645833333333333</v>
      </c>
      <c r="E32" s="32" t="n">
        <f aca="false">IF(C32=Podsumowanie!$F$19,D32-C32,SUM(F32:I32))</f>
        <v>0.333333333333333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customFormat="false" ht="13.8" hidden="false" customHeight="false" outlineLevel="0" collapsed="false">
      <c r="A33" s="61" t="n">
        <v>30</v>
      </c>
      <c r="B33" s="58" t="n">
        <f aca="false">DATE($B$1,IF($E$1="lipiec",7),A33)</f>
        <v>44042</v>
      </c>
      <c r="C33" s="53" t="n">
        <f aca="false">IF(O33=1,"L4",IF(N33=1,"Op",IF(M33=1,"Ub",IF(L33=1,"Uok",IF(K33=1,"Uwż",IF(J33=1,"Uw",IF(P33=1,$P$3,IF(WEEKDAY(B33)=7,"W5",IF(WEEKDAY(B33)=1,"W5",Podsumowanie!$F$19)))))))))</f>
        <v>0.3125</v>
      </c>
      <c r="D33" s="35" t="n">
        <f aca="false">IF(O33=1,"L4",IF(N33=1,"Op",IF(M33=1,"Ub",IF(L33=1,"Uok",IF(K33=1,"Uwż",IF(J33=1,"Uw",IF(P33=1,$P$3,IF(WEEKDAY(B33)=7,"W5",IF(WEEKDAY(B33)=1,"W5",Podsumowanie!$G$19+F33+G33+H33+I33)))))))))</f>
        <v>0.645833333333333</v>
      </c>
      <c r="E33" s="32" t="n">
        <f aca="false">IF(C33=Podsumowanie!$F$19,D33-C33,SUM(F33:I33))</f>
        <v>0.333333333333333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customFormat="false" ht="13.8" hidden="false" customHeight="false" outlineLevel="0" collapsed="false">
      <c r="A34" s="62" t="n">
        <v>31</v>
      </c>
      <c r="B34" s="58" t="n">
        <f aca="false">DATE($B$1,IF($E$1="lipiec",7),A34)</f>
        <v>44043</v>
      </c>
      <c r="C34" s="53" t="n">
        <f aca="false">IF(O34=1,"L4",IF(N34=1,"Op",IF(M34=1,"Ub",IF(L34=1,"Uok",IF(K34=1,"Uwż",IF(J34=1,"Uw",IF(P34=1,$P$3,IF(WEEKDAY(B34)=7,"W5",IF(WEEKDAY(B34)=1,"W5",Podsumowanie!$F$19)))))))))</f>
        <v>0.3125</v>
      </c>
      <c r="D34" s="35" t="n">
        <f aca="false">IF(O34=1,"L4",IF(N34=1,"Op",IF(M34=1,"Ub",IF(L34=1,"Uok",IF(K34=1,"Uwż",IF(J34=1,"Uw",IF(P34=1,$P$3,IF(WEEKDAY(B34)=7,"W5",IF(WEEKDAY(B34)=1,"W5",Podsumowanie!$G$19+F34+G34+H34+I34)))))))))</f>
        <v>0.645833333333333</v>
      </c>
      <c r="E34" s="32" t="n">
        <f aca="false">IF(C34=Podsumowanie!$F$19,D34-C34,SUM(F34:I34))</f>
        <v>0.333333333333333</v>
      </c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6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1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20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5" bottom="0.761805555555556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 Jagiełły 1a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1" activeCellId="0" sqref="Q1"/>
    </sheetView>
  </sheetViews>
  <sheetFormatPr defaultRowHeight="12.8"/>
  <cols>
    <col collapsed="false" hidden="false" max="1" min="1" style="0" width="8.77551020408163"/>
    <col collapsed="false" hidden="false" max="2" min="2" style="0" width="12.8265306122449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f aca="false">Podsumowanie!A2</f>
        <v>2020</v>
      </c>
      <c r="C1" s="55"/>
      <c r="D1" s="54" t="s">
        <v>40</v>
      </c>
      <c r="E1" s="55" t="s">
        <v>30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54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53</v>
      </c>
      <c r="K2" s="54"/>
      <c r="L2" s="54"/>
      <c r="M2" s="54"/>
      <c r="N2" s="54"/>
      <c r="O2" s="54"/>
      <c r="P2" s="54"/>
      <c r="Q2" s="54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95" hidden="false" customHeight="false" outlineLevel="0" collapsed="false">
      <c r="A4" s="57" t="n">
        <v>1</v>
      </c>
      <c r="B4" s="58" t="n">
        <f aca="false">DATE($B$1,IF($E$1="sierpień",8),A4)</f>
        <v>44044</v>
      </c>
      <c r="C4" s="53" t="str">
        <f aca="false">IF(O4=1,"L4",IF(N4=1,"Op",IF(M4=1,"Ub",IF(L4=1,"Uok",IF(K4=1,"Uwż",IF(J4=1,"Uw",IF(P4=1,$P$3,IF(WEEKDAY(B4)=7,"W5",IF(WEEKDAY(B4)=1,"W5",Podsumowanie!$F$19)))))))))</f>
        <v>W5</v>
      </c>
      <c r="D4" s="35" t="str">
        <f aca="false">IF(O4=1,"L4",IF(N4=1,"Op",IF(M4=1,"Ub",IF(L4=1,"Uok",IF(K4=1,"Uwż",IF(J4=1,"Uw",IF(P4=1,$P$3,IF(WEEKDAY(B4)=7,"W5",IF(WEEKDAY(B4)=1,"W5",Podsumowanie!$G$19+F4+G4+H4+I4)))))))))</f>
        <v>W5</v>
      </c>
      <c r="E4" s="32" t="n">
        <f aca="false">IF(C4=Podsumowanie!$F$19,D4-C4,SUM(F4:I4))</f>
        <v>0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customFormat="false" ht="13.95" hidden="false" customHeight="false" outlineLevel="0" collapsed="false">
      <c r="A5" s="61" t="n">
        <v>2</v>
      </c>
      <c r="B5" s="58" t="n">
        <f aca="false">DATE($B$1,IF($E$1="sierpień",8),A5)</f>
        <v>44045</v>
      </c>
      <c r="C5" s="53" t="str">
        <f aca="false">IF(O5=1,"L4",IF(N5=1,"Op",IF(M5=1,"Ub",IF(L5=1,"Uok",IF(K5=1,"Uwż",IF(J5=1,"Uw",IF(P5=1,$P$3,IF(WEEKDAY(B5)=7,"W5",IF(WEEKDAY(B5)=1,"W5",Podsumowanie!$F$19)))))))))</f>
        <v>W5</v>
      </c>
      <c r="D5" s="35" t="str">
        <f aca="false">IF(O5=1,"L4",IF(N5=1,"Op",IF(M5=1,"Ub",IF(L5=1,"Uok",IF(K5=1,"Uwż",IF(J5=1,"Uw",IF(P5=1,$P$3,IF(WEEKDAY(B5)=7,"W5",IF(WEEKDAY(B5)=1,"W5",Podsumowanie!$G$19+F5+G5+H5+I5)))))))))</f>
        <v>W5</v>
      </c>
      <c r="E5" s="32" t="n">
        <f aca="false">IF(C5=Podsumowanie!$F$19,D5-C5,SUM(F5:I5))</f>
        <v>0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customFormat="false" ht="13.95" hidden="false" customHeight="false" outlineLevel="0" collapsed="false">
      <c r="A6" s="57" t="n">
        <v>3</v>
      </c>
      <c r="B6" s="58" t="n">
        <f aca="false">DATE($B$1,IF($E$1="sierpień",8),A6)</f>
        <v>44046</v>
      </c>
      <c r="C6" s="53" t="n">
        <f aca="false">IF(O6=1,"L4",IF(N6=1,"Op",IF(M6=1,"Ub",IF(L6=1,"Uok",IF(K6=1,"Uwż",IF(J6=1,"Uw",IF(P6=1,$P$3,IF(WEEKDAY(B6)=7,"W5",IF(WEEKDAY(B6)=1,"W5",Podsumowanie!$F$19)))))))))</f>
        <v>0.3125</v>
      </c>
      <c r="D6" s="35" t="n">
        <f aca="false">IF(O6=1,"L4",IF(N6=1,"Op",IF(M6=1,"Ub",IF(L6=1,"Uok",IF(K6=1,"Uwż",IF(J6=1,"Uw",IF(P6=1,$P$3,IF(WEEKDAY(B6)=7,"W5",IF(WEEKDAY(B6)=1,"W5",Podsumowanie!$G$19+F6+G6+H6+I6)))))))))</f>
        <v>0.645833333333333</v>
      </c>
      <c r="E6" s="32" t="n">
        <f aca="false">IF(C6=Podsumowanie!$F$19,D6-C6,SUM(F6:I6))</f>
        <v>0.333333333333333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customFormat="false" ht="13.95" hidden="false" customHeight="false" outlineLevel="0" collapsed="false">
      <c r="A7" s="61" t="n">
        <v>4</v>
      </c>
      <c r="B7" s="58" t="n">
        <f aca="false">DATE($B$1,IF($E$1="sierpień",8),A7)</f>
        <v>44047</v>
      </c>
      <c r="C7" s="53" t="n">
        <f aca="false">IF(O7=1,"L4",IF(N7=1,"Op",IF(M7=1,"Ub",IF(L7=1,"Uok",IF(K7=1,"Uwż",IF(J7=1,"Uw",IF(P7=1,$P$3,IF(WEEKDAY(B7)=7,"W5",IF(WEEKDAY(B7)=1,"W5",Podsumowanie!$F$19)))))))))</f>
        <v>0.3125</v>
      </c>
      <c r="D7" s="35" t="n">
        <f aca="false">IF(O7=1,"L4",IF(N7=1,"Op",IF(M7=1,"Ub",IF(L7=1,"Uok",IF(K7=1,"Uwż",IF(J7=1,"Uw",IF(P7=1,$P$3,IF(WEEKDAY(B7)=7,"W5",IF(WEEKDAY(B7)=1,"W5",Podsumowanie!$G$19+F7+G7+H7+I7)))))))))</f>
        <v>0.645833333333333</v>
      </c>
      <c r="E7" s="32" t="n">
        <f aca="false">IF(C7=Podsumowanie!$F$19,D7-C7,SUM(F7:I7))</f>
        <v>0.333333333333333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customFormat="false" ht="13.95" hidden="false" customHeight="false" outlineLevel="0" collapsed="false">
      <c r="A8" s="57" t="n">
        <v>5</v>
      </c>
      <c r="B8" s="58" t="n">
        <f aca="false">DATE($B$1,IF($E$1="sierpień",8),A8)</f>
        <v>44048</v>
      </c>
      <c r="C8" s="53" t="n">
        <f aca="false">IF(O8=1,"L4",IF(N8=1,"Op",IF(M8=1,"Ub",IF(L8=1,"Uok",IF(K8=1,"Uwż",IF(J8=1,"Uw",IF(P8=1,$P$3,IF(WEEKDAY(B8)=7,"W5",IF(WEEKDAY(B8)=1,"W5",Podsumowanie!$F$19)))))))))</f>
        <v>0.3125</v>
      </c>
      <c r="D8" s="35" t="n">
        <f aca="false">IF(O8=1,"L4",IF(N8=1,"Op",IF(M8=1,"Ub",IF(L8=1,"Uok",IF(K8=1,"Uwż",IF(J8=1,"Uw",IF(P8=1,$P$3,IF(WEEKDAY(B8)=7,"W5",IF(WEEKDAY(B8)=1,"W5",Podsumowanie!$G$19+F8+G8+H8+I8)))))))))</f>
        <v>0.645833333333333</v>
      </c>
      <c r="E8" s="32" t="n">
        <f aca="false">IF(C8=Podsumowanie!$F$19,D8-C8,SUM(F8:I8))</f>
        <v>0.333333333333333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customFormat="false" ht="13.95" hidden="false" customHeight="false" outlineLevel="0" collapsed="false">
      <c r="A9" s="61" t="n">
        <v>6</v>
      </c>
      <c r="B9" s="58" t="n">
        <f aca="false">DATE($B$1,IF($E$1="sierpień",8),A9)</f>
        <v>44049</v>
      </c>
      <c r="C9" s="53" t="n">
        <f aca="false">IF(O9=1,"L4",IF(N9=1,"Op",IF(M9=1,"Ub",IF(L9=1,"Uok",IF(K9=1,"Uwż",IF(J9=1,"Uw",IF(P9=1,$P$3,IF(WEEKDAY(B9)=7,"W5",IF(WEEKDAY(B9)=1,"W5",Podsumowanie!$F$19)))))))))</f>
        <v>0.3125</v>
      </c>
      <c r="D9" s="35" t="n">
        <f aca="false">IF(O9=1,"L4",IF(N9=1,"Op",IF(M9=1,"Ub",IF(L9=1,"Uok",IF(K9=1,"Uwż",IF(J9=1,"Uw",IF(P9=1,$P$3,IF(WEEKDAY(B9)=7,"W5",IF(WEEKDAY(B9)=1,"W5",Podsumowanie!$G$19+F9+G9+H9+I9)))))))))</f>
        <v>0.645833333333333</v>
      </c>
      <c r="E9" s="32" t="n">
        <f aca="false">IF(C9=Podsumowanie!$F$19,D9-C9,SUM(F9:I9))</f>
        <v>0.333333333333333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customFormat="false" ht="13.95" hidden="false" customHeight="false" outlineLevel="0" collapsed="false">
      <c r="A10" s="57" t="n">
        <v>7</v>
      </c>
      <c r="B10" s="58" t="n">
        <f aca="false">DATE($B$1,IF($E$1="sierpień",8),A10)</f>
        <v>44050</v>
      </c>
      <c r="C10" s="53" t="n">
        <f aca="false">IF(O10=1,"L4",IF(N10=1,"Op",IF(M10=1,"Ub",IF(L10=1,"Uok",IF(K10=1,"Uwż",IF(J10=1,"Uw",IF(P10=1,$P$3,IF(WEEKDAY(B10)=7,"W5",IF(WEEKDAY(B10)=1,"W5",Podsumowanie!$F$19)))))))))</f>
        <v>0.3125</v>
      </c>
      <c r="D10" s="35" t="n">
        <f aca="false">IF(O10=1,"L4",IF(N10=1,"Op",IF(M10=1,"Ub",IF(L10=1,"Uok",IF(K10=1,"Uwż",IF(J10=1,"Uw",IF(P10=1,$P$3,IF(WEEKDAY(B10)=7,"W5",IF(WEEKDAY(B10)=1,"W5",Podsumowanie!$G$19+F10+G10+H10+I10)))))))))</f>
        <v>0.645833333333333</v>
      </c>
      <c r="E10" s="32" t="n">
        <f aca="false">IF(C10=Podsumowanie!$F$19,D10-C10,SUM(F10:I10))</f>
        <v>0.333333333333333</v>
      </c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customFormat="false" ht="13.95" hidden="false" customHeight="false" outlineLevel="0" collapsed="false">
      <c r="A11" s="61" t="n">
        <v>8</v>
      </c>
      <c r="B11" s="58" t="n">
        <f aca="false">DATE($B$1,IF($E$1="sierpień",8),A11)</f>
        <v>44051</v>
      </c>
      <c r="C11" s="53" t="str">
        <f aca="false">IF(O11=1,"L4",IF(N11=1,"Op",IF(M11=1,"Ub",IF(L11=1,"Uok",IF(K11=1,"Uwż",IF(J11=1,"Uw",IF(P11=1,$P$3,IF(WEEKDAY(B11)=7,"W5",IF(WEEKDAY(B11)=1,"W5",Podsumowanie!$F$19)))))))))</f>
        <v>W5</v>
      </c>
      <c r="D11" s="35" t="str">
        <f aca="false">IF(O11=1,"L4",IF(N11=1,"Op",IF(M11=1,"Ub",IF(L11=1,"Uok",IF(K11=1,"Uwż",IF(J11=1,"Uw",IF(P11=1,$P$3,IF(WEEKDAY(B11)=7,"W5",IF(WEEKDAY(B11)=1,"W5",Podsumowanie!$G$19+F11+G11+H11+I11)))))))))</f>
        <v>W5</v>
      </c>
      <c r="E11" s="32" t="n">
        <f aca="false">IF(C11=Podsumowanie!$F$19,D11-C11,SUM(F11:I11))</f>
        <v>0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customFormat="false" ht="13.95" hidden="false" customHeight="false" outlineLevel="0" collapsed="false">
      <c r="A12" s="57" t="n">
        <v>9</v>
      </c>
      <c r="B12" s="58" t="n">
        <f aca="false">DATE($B$1,IF($E$1="sierpień",8),A12)</f>
        <v>44052</v>
      </c>
      <c r="C12" s="53" t="str">
        <f aca="false">IF(O12=1,"L4",IF(N12=1,"Op",IF(M12=1,"Ub",IF(L12=1,"Uok",IF(K12=1,"Uwż",IF(J12=1,"Uw",IF(P12=1,$P$3,IF(WEEKDAY(B12)=7,"W5",IF(WEEKDAY(B12)=1,"W5",Podsumowanie!$F$19)))))))))</f>
        <v>W5</v>
      </c>
      <c r="D12" s="35" t="str">
        <f aca="false">IF(O12=1,"L4",IF(N12=1,"Op",IF(M12=1,"Ub",IF(L12=1,"Uok",IF(K12=1,"Uwż",IF(J12=1,"Uw",IF(P12=1,$P$3,IF(WEEKDAY(B12)=7,"W5",IF(WEEKDAY(B12)=1,"W5",Podsumowanie!$G$19+F12+G12+H12+I12)))))))))</f>
        <v>W5</v>
      </c>
      <c r="E12" s="32" t="n">
        <f aca="false">IF(C12=Podsumowanie!$F$19,D12-C12,SUM(F12:I12))</f>
        <v>0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customFormat="false" ht="13.95" hidden="false" customHeight="false" outlineLevel="0" collapsed="false">
      <c r="A13" s="61" t="n">
        <v>10</v>
      </c>
      <c r="B13" s="58" t="n">
        <f aca="false">DATE($B$1,IF($E$1="sierpień",8),A13)</f>
        <v>44053</v>
      </c>
      <c r="C13" s="53" t="n">
        <f aca="false">IF(O13=1,"L4",IF(N13=1,"Op",IF(M13=1,"Ub",IF(L13=1,"Uok",IF(K13=1,"Uwż",IF(J13=1,"Uw",IF(P13=1,$P$3,IF(WEEKDAY(B13)=7,"W5",IF(WEEKDAY(B13)=1,"W5",Podsumowanie!$F$19)))))))))</f>
        <v>0.3125</v>
      </c>
      <c r="D13" s="35" t="n">
        <f aca="false">IF(O13=1,"L4",IF(N13=1,"Op",IF(M13=1,"Ub",IF(L13=1,"Uok",IF(K13=1,"Uwż",IF(J13=1,"Uw",IF(P13=1,$P$3,IF(WEEKDAY(B13)=7,"W5",IF(WEEKDAY(B13)=1,"W5",Podsumowanie!$G$19+F13+G13+H13+I13)))))))))</f>
        <v>0.645833333333333</v>
      </c>
      <c r="E13" s="32" t="n">
        <f aca="false">IF(C13=Podsumowanie!$F$19,D13-C13,SUM(F13:I13))</f>
        <v>0.333333333333333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customFormat="false" ht="13.95" hidden="false" customHeight="false" outlineLevel="0" collapsed="false">
      <c r="A14" s="57" t="n">
        <v>11</v>
      </c>
      <c r="B14" s="58" t="n">
        <f aca="false">DATE($B$1,IF($E$1="sierpień",8),A14)</f>
        <v>44054</v>
      </c>
      <c r="C14" s="53" t="n">
        <f aca="false">IF(O14=1,"L4",IF(N14=1,"Op",IF(M14=1,"Ub",IF(L14=1,"Uok",IF(K14=1,"Uwż",IF(J14=1,"Uw",IF(P14=1,$P$3,IF(WEEKDAY(B14)=7,"W5",IF(WEEKDAY(B14)=1,"W5",Podsumowanie!$F$19)))))))))</f>
        <v>0.3125</v>
      </c>
      <c r="D14" s="35" t="n">
        <f aca="false">IF(O14=1,"L4",IF(N14=1,"Op",IF(M14=1,"Ub",IF(L14=1,"Uok",IF(K14=1,"Uwż",IF(J14=1,"Uw",IF(P14=1,$P$3,IF(WEEKDAY(B14)=7,"W5",IF(WEEKDAY(B14)=1,"W5",Podsumowanie!$G$19+F14+G14+H14+I14)))))))))</f>
        <v>0.645833333333333</v>
      </c>
      <c r="E14" s="32" t="n">
        <f aca="false">IF(C14=Podsumowanie!$F$19,D14-C14,SUM(F14:I14))</f>
        <v>0.333333333333333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customFormat="false" ht="13.95" hidden="false" customHeight="false" outlineLevel="0" collapsed="false">
      <c r="A15" s="61" t="n">
        <v>12</v>
      </c>
      <c r="B15" s="58" t="n">
        <f aca="false">DATE($B$1,IF($E$1="sierpień",8),A15)</f>
        <v>44055</v>
      </c>
      <c r="C15" s="53" t="n">
        <f aca="false">IF(O15=1,"L4",IF(N15=1,"Op",IF(M15=1,"Ub",IF(L15=1,"Uok",IF(K15=1,"Uwż",IF(J15=1,"Uw",IF(P15=1,$P$3,IF(WEEKDAY(B15)=7,"W5",IF(WEEKDAY(B15)=1,"W5",Podsumowanie!$F$19)))))))))</f>
        <v>0.3125</v>
      </c>
      <c r="D15" s="35" t="n">
        <f aca="false">IF(O15=1,"L4",IF(N15=1,"Op",IF(M15=1,"Ub",IF(L15=1,"Uok",IF(K15=1,"Uwż",IF(J15=1,"Uw",IF(P15=1,$P$3,IF(WEEKDAY(B15)=7,"W5",IF(WEEKDAY(B15)=1,"W5",Podsumowanie!$G$19+F15+G15+H15+I15)))))))))</f>
        <v>0.645833333333333</v>
      </c>
      <c r="E15" s="32" t="n">
        <f aca="false">IF(C15=Podsumowanie!$F$19,D15-C15,SUM(F15:I15))</f>
        <v>0.333333333333333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customFormat="false" ht="13.95" hidden="false" customHeight="false" outlineLevel="0" collapsed="false">
      <c r="A16" s="57" t="n">
        <v>13</v>
      </c>
      <c r="B16" s="58" t="n">
        <f aca="false">DATE($B$1,IF($E$1="sierpień",8),A16)</f>
        <v>44056</v>
      </c>
      <c r="C16" s="53" t="n">
        <f aca="false">IF(O16=1,"L4",IF(N16=1,"Op",IF(M16=1,"Ub",IF(L16=1,"Uok",IF(K16=1,"Uwż",IF(J16=1,"Uw",IF(P16=1,$P$3,IF(WEEKDAY(B16)=7,"W5",IF(WEEKDAY(B16)=1,"W5",Podsumowanie!$F$19)))))))))</f>
        <v>0.3125</v>
      </c>
      <c r="D16" s="35" t="n">
        <f aca="false">IF(O16=1,"L4",IF(N16=1,"Op",IF(M16=1,"Ub",IF(L16=1,"Uok",IF(K16=1,"Uwż",IF(J16=1,"Uw",IF(P16=1,$P$3,IF(WEEKDAY(B16)=7,"W5",IF(WEEKDAY(B16)=1,"W5",Podsumowanie!$G$19+F16+G16+H16+I16)))))))))</f>
        <v>0.645833333333333</v>
      </c>
      <c r="E16" s="32" t="n">
        <f aca="false">IF(C16=Podsumowanie!$F$19,D16-C16,SUM(F16:I16))</f>
        <v>0.333333333333333</v>
      </c>
      <c r="F16" s="56"/>
      <c r="G16" s="77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customFormat="false" ht="13.95" hidden="false" customHeight="false" outlineLevel="0" collapsed="false">
      <c r="A17" s="61" t="n">
        <v>14</v>
      </c>
      <c r="B17" s="58" t="n">
        <f aca="false">DATE($B$1,IF($E$1="sierpień",8),A17)</f>
        <v>44057</v>
      </c>
      <c r="C17" s="53" t="str">
        <f aca="false">IF(O17=1,"L4",IF(N17=1,"Op",IF(M17=1,"Ub",IF(L17=1,"Uok",IF(K17=1,"Uwż",IF(J17=1,"Uw",IF(P17=1,$P$3,IF(WEEKDAY(B18)=7,"DWŚ",IF(WEEKDAY(B17)=7,"W5",IF(WEEKDAY(B17)=1,"W5",Podsumowanie!F19))))))))))</f>
        <v>DWŚ</v>
      </c>
      <c r="D17" s="53" t="str">
        <f aca="false">IF(O17=1,"L4",IF(N17=1,"Op",IF(M17=1,"Ub",IF(L17=1,"Uok",IF(K17=1,"Uwż",IF(J17=1,"Uw",IF(P17=1,$P$3,IF(WEEKDAY(B18)=7,"DWŚ",IF(WEEKDAY(B17)=7,"W5",IF(WEEKDAY(B17)=1,"W5",Podsumowanie!G19+F17+G17+H17+I17))))))))))</f>
        <v>DWŚ</v>
      </c>
      <c r="E17" s="32" t="n">
        <f aca="false">IF(C17=Podsumowanie!$F$19,D17-C17,SUM(F17:I17))</f>
        <v>0</v>
      </c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customFormat="false" ht="13.95" hidden="false" customHeight="false" outlineLevel="0" collapsed="false">
      <c r="A18" s="57" t="n">
        <v>15</v>
      </c>
      <c r="B18" s="58" t="n">
        <f aca="false">DATE($B$1,IF($E$1="sierpień",8),A18)</f>
        <v>44058</v>
      </c>
      <c r="C18" s="59" t="s">
        <v>60</v>
      </c>
      <c r="D18" s="59" t="s">
        <v>60</v>
      </c>
      <c r="E18" s="32" t="n">
        <f aca="false">IF(C18=Podsumowanie!$F$19,D18-C18,SUM(F18:I18))</f>
        <v>0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customFormat="false" ht="13.95" hidden="false" customHeight="false" outlineLevel="0" collapsed="false">
      <c r="A19" s="61" t="n">
        <v>16</v>
      </c>
      <c r="B19" s="58" t="n">
        <f aca="false">DATE($B$1,IF($E$1="sierpień",8),A19)</f>
        <v>44059</v>
      </c>
      <c r="C19" s="53" t="str">
        <f aca="false">IF(O19=1,"L4",IF(N19=1,"Op",IF(M19=1,"Ub",IF(L19=1,"Uok",IF(K19=1,"Uwż",IF(J19=1,"Uw",IF(P19=1,$P$3,IF(WEEKDAY(B19)=7,"W5",IF(WEEKDAY(B19)=1,"W5",Podsumowanie!$F$19)))))))))</f>
        <v>W5</v>
      </c>
      <c r="D19" s="35" t="str">
        <f aca="false">IF(O19=1,"L4",IF(N19=1,"Op",IF(M19=1,"Ub",IF(L19=1,"Uok",IF(K19=1,"Uwż",IF(J19=1,"Uw",IF(P19=1,$P$3,IF(WEEKDAY(B19)=7,"W5",IF(WEEKDAY(B19)=1,"W5",Podsumowanie!$G$19+F19+G19+H19+I19)))))))))</f>
        <v>W5</v>
      </c>
      <c r="E19" s="32" t="n">
        <f aca="false">IF(C19=Podsumowanie!$F$19,D19-C19,SUM(F19:I19))</f>
        <v>0</v>
      </c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customFormat="false" ht="13.95" hidden="false" customHeight="false" outlineLevel="0" collapsed="false">
      <c r="A20" s="57" t="n">
        <v>17</v>
      </c>
      <c r="B20" s="58" t="n">
        <f aca="false">DATE($B$1,IF($E$1="sierpień",8),A20)</f>
        <v>44060</v>
      </c>
      <c r="C20" s="53" t="n">
        <f aca="false">IF(O20=1,"L4",IF(N20=1,"Op",IF(M20=1,"Ub",IF(L20=1,"Uok",IF(K20=1,"Uwż",IF(J20=1,"Uw",IF(P20=1,$P$3,IF(WEEKDAY(B20)=7,"W5",IF(WEEKDAY(B20)=1,"W5",Podsumowanie!$F$19)))))))))</f>
        <v>0.3125</v>
      </c>
      <c r="D20" s="35" t="n">
        <f aca="false">IF(O20=1,"L4",IF(N20=1,"Op",IF(M20=1,"Ub",IF(L20=1,"Uok",IF(K20=1,"Uwż",IF(J20=1,"Uw",IF(P20=1,$P$3,IF(WEEKDAY(B20)=7,"W5",IF(WEEKDAY(B20)=1,"W5",Podsumowanie!$G$19+F20+G20+H20+I20)))))))))</f>
        <v>0.645833333333333</v>
      </c>
      <c r="E20" s="32" t="n">
        <f aca="false">IF(C20=Podsumowanie!$F$19,D20-C20,SUM(F20:I20))</f>
        <v>0.333333333333333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customFormat="false" ht="13.95" hidden="false" customHeight="false" outlineLevel="0" collapsed="false">
      <c r="A21" s="61" t="n">
        <v>18</v>
      </c>
      <c r="B21" s="58" t="n">
        <f aca="false">DATE($B$1,IF($E$1="sierpień",8),A21)</f>
        <v>44061</v>
      </c>
      <c r="C21" s="53" t="n">
        <f aca="false">IF(O21=1,"L4",IF(N21=1,"Op",IF(M21=1,"Ub",IF(L21=1,"Uok",IF(K21=1,"Uwż",IF(J21=1,"Uw",IF(P21=1,$P$3,IF(WEEKDAY(B21)=7,"W5",IF(WEEKDAY(B21)=1,"W5",Podsumowanie!$F$19)))))))))</f>
        <v>0.3125</v>
      </c>
      <c r="D21" s="35" t="n">
        <f aca="false">IF(O21=1,"L4",IF(N21=1,"Op",IF(M21=1,"Ub",IF(L21=1,"Uok",IF(K21=1,"Uwż",IF(J21=1,"Uw",IF(P21=1,$P$3,IF(WEEKDAY(B21)=7,"W5",IF(WEEKDAY(B21)=1,"W5",Podsumowanie!$G$19+F21+G21+H21+I21)))))))))</f>
        <v>0.645833333333333</v>
      </c>
      <c r="E21" s="32" t="n">
        <f aca="false">IF(C21=Podsumowanie!$F$19,D21-C21,SUM(F21:I21))</f>
        <v>0.333333333333333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customFormat="false" ht="13.95" hidden="false" customHeight="false" outlineLevel="0" collapsed="false">
      <c r="A22" s="57" t="n">
        <v>19</v>
      </c>
      <c r="B22" s="58" t="n">
        <f aca="false">DATE($B$1,IF($E$1="sierpień",8),A22)</f>
        <v>44062</v>
      </c>
      <c r="C22" s="53" t="n">
        <f aca="false">IF(O22=1,"L4",IF(N22=1,"Op",IF(M22=1,"Ub",IF(L22=1,"Uok",IF(K22=1,"Uwż",IF(J22=1,"Uw",IF(P22=1,$P$3,IF(WEEKDAY(B22)=7,"W5",IF(WEEKDAY(B22)=1,"W5",Podsumowanie!$F$19)))))))))</f>
        <v>0.3125</v>
      </c>
      <c r="D22" s="35" t="n">
        <f aca="false">IF(O22=1,"L4",IF(N22=1,"Op",IF(M22=1,"Ub",IF(L22=1,"Uok",IF(K22=1,"Uwż",IF(J22=1,"Uw",IF(P22=1,$P$3,IF(WEEKDAY(B22)=7,"W5",IF(WEEKDAY(B22)=1,"W5",Podsumowanie!$G$19+F22+G22+H22+I22)))))))))</f>
        <v>0.645833333333333</v>
      </c>
      <c r="E22" s="32" t="n">
        <f aca="false">IF(C22=Podsumowanie!$F$19,D22-C22,SUM(F22:I22))</f>
        <v>0.333333333333333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customFormat="false" ht="13.95" hidden="false" customHeight="false" outlineLevel="0" collapsed="false">
      <c r="A23" s="61" t="n">
        <v>20</v>
      </c>
      <c r="B23" s="58" t="n">
        <f aca="false">DATE($B$1,IF($E$1="sierpień",8),A23)</f>
        <v>44063</v>
      </c>
      <c r="C23" s="53" t="n">
        <f aca="false">IF(O23=1,"L4",IF(N23=1,"Op",IF(M23=1,"Ub",IF(L23=1,"Uok",IF(K23=1,"Uwż",IF(J23=1,"Uw",IF(P23=1,$P$3,IF(WEEKDAY(B23)=7,"W5",IF(WEEKDAY(B23)=1,"W5",Podsumowanie!$F$19)))))))))</f>
        <v>0.3125</v>
      </c>
      <c r="D23" s="35" t="n">
        <f aca="false">IF(O23=1,"L4",IF(N23=1,"Op",IF(M23=1,"Ub",IF(L23=1,"Uok",IF(K23=1,"Uwż",IF(J23=1,"Uw",IF(P23=1,$P$3,IF(WEEKDAY(B23)=7,"W5",IF(WEEKDAY(B23)=1,"W5",Podsumowanie!$G$19+F23+G23+H23+I23)))))))))</f>
        <v>0.645833333333333</v>
      </c>
      <c r="E23" s="32" t="n">
        <f aca="false">IF(C23=Podsumowanie!$F$19,D23-C23,SUM(F23:I23))</f>
        <v>0.333333333333333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customFormat="false" ht="13.95" hidden="false" customHeight="false" outlineLevel="0" collapsed="false">
      <c r="A24" s="57" t="n">
        <v>21</v>
      </c>
      <c r="B24" s="58" t="n">
        <f aca="false">DATE($B$1,IF($E$1="sierpień",8),A24)</f>
        <v>44064</v>
      </c>
      <c r="C24" s="53" t="n">
        <f aca="false">IF(O24=1,"L4",IF(N24=1,"Op",IF(M24=1,"Ub",IF(L24=1,"Uok",IF(K24=1,"Uwż",IF(J24=1,"Uw",IF(P24=1,$P$3,IF(WEEKDAY(B24)=7,"W5",IF(WEEKDAY(B24)=1,"W5",Podsumowanie!$F$19)))))))))</f>
        <v>0.3125</v>
      </c>
      <c r="D24" s="35" t="n">
        <f aca="false">IF(O24=1,"L4",IF(N24=1,"Op",IF(M24=1,"Ub",IF(L24=1,"Uok",IF(K24=1,"Uwż",IF(J24=1,"Uw",IF(P24=1,$P$3,IF(WEEKDAY(B24)=7,"W5",IF(WEEKDAY(B24)=1,"W5",Podsumowanie!$G$19+F24+G24+H24+I24)))))))))</f>
        <v>0.645833333333333</v>
      </c>
      <c r="E24" s="32" t="n">
        <f aca="false">IF(C24=Podsumowanie!$F$19,D24-C24,SUM(F24:I24))</f>
        <v>0.333333333333333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customFormat="false" ht="13.95" hidden="false" customHeight="false" outlineLevel="0" collapsed="false">
      <c r="A25" s="61" t="n">
        <v>22</v>
      </c>
      <c r="B25" s="58" t="n">
        <f aca="false">DATE($B$1,IF($E$1="sierpień",8),A25)</f>
        <v>44065</v>
      </c>
      <c r="C25" s="53" t="str">
        <f aca="false">IF(O25=1,"L4",IF(N25=1,"Op",IF(M25=1,"Ub",IF(L25=1,"Uok",IF(K25=1,"Uwż",IF(J25=1,"Uw",IF(P25=1,$P$3,IF(WEEKDAY(B25)=7,"W5",IF(WEEKDAY(B25)=1,"W5",Podsumowanie!$F$19)))))))))</f>
        <v>W5</v>
      </c>
      <c r="D25" s="35" t="str">
        <f aca="false">IF(O25=1,"L4",IF(N25=1,"Op",IF(M25=1,"Ub",IF(L25=1,"Uok",IF(K25=1,"Uwż",IF(J25=1,"Uw",IF(P25=1,$P$3,IF(WEEKDAY(B25)=7,"W5",IF(WEEKDAY(B25)=1,"W5",Podsumowanie!$G$19+F25+G25+H25+I25)))))))))</f>
        <v>W5</v>
      </c>
      <c r="E25" s="32" t="n">
        <f aca="false">IF(C25=Podsumowanie!$F$19,D25-C25,SUM(F25:I25))</f>
        <v>0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customFormat="false" ht="13.95" hidden="false" customHeight="false" outlineLevel="0" collapsed="false">
      <c r="A26" s="57" t="n">
        <v>23</v>
      </c>
      <c r="B26" s="58" t="n">
        <f aca="false">DATE($B$1,IF($E$1="sierpień",8),A26)</f>
        <v>44066</v>
      </c>
      <c r="C26" s="53" t="str">
        <f aca="false">IF(O26=1,"L4",IF(N26=1,"Op",IF(M26=1,"Ub",IF(L26=1,"Uok",IF(K26=1,"Uwż",IF(J26=1,"Uw",IF(P26=1,$P$3,IF(WEEKDAY(B26)=7,"W5",IF(WEEKDAY(B26)=1,"W5",Podsumowanie!$F$19)))))))))</f>
        <v>W5</v>
      </c>
      <c r="D26" s="35" t="str">
        <f aca="false">IF(O26=1,"L4",IF(N26=1,"Op",IF(M26=1,"Ub",IF(L26=1,"Uok",IF(K26=1,"Uwż",IF(J26=1,"Uw",IF(P26=1,$P$3,IF(WEEKDAY(B26)=7,"W5",IF(WEEKDAY(B26)=1,"W5",Podsumowanie!$G$19+F26+G26+H26+I26)))))))))</f>
        <v>W5</v>
      </c>
      <c r="E26" s="32" t="n">
        <f aca="false">IF(C26=Podsumowanie!$F$19,D26-C26,SUM(F26:I26))</f>
        <v>0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customFormat="false" ht="13.95" hidden="false" customHeight="false" outlineLevel="0" collapsed="false">
      <c r="A27" s="61" t="n">
        <v>24</v>
      </c>
      <c r="B27" s="58" t="n">
        <f aca="false">DATE($B$1,IF($E$1="sierpień",8),A27)</f>
        <v>44067</v>
      </c>
      <c r="C27" s="53" t="n">
        <f aca="false">IF(O27=1,"L4",IF(N27=1,"Op",IF(M27=1,"Ub",IF(L27=1,"Uok",IF(K27=1,"Uwż",IF(J27=1,"Uw",IF(P27=1,$P$3,IF(WEEKDAY(B27)=7,"W5",IF(WEEKDAY(B27)=1,"W5",Podsumowanie!$F$19)))))))))</f>
        <v>0.3125</v>
      </c>
      <c r="D27" s="35" t="n">
        <f aca="false">IF(O27=1,"L4",IF(N27=1,"Op",IF(M27=1,"Ub",IF(L27=1,"Uok",IF(K27=1,"Uwż",IF(J27=1,"Uw",IF(P27=1,$P$3,IF(WEEKDAY(B27)=7,"W5",IF(WEEKDAY(B27)=1,"W5",Podsumowanie!$G$19+F27+G27+H27+I27)))))))))</f>
        <v>0.645833333333333</v>
      </c>
      <c r="E27" s="32" t="n">
        <f aca="false">IF(C27=Podsumowanie!$F$19,D27-C27,SUM(F27:I27))</f>
        <v>0.333333333333333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customFormat="false" ht="13.95" hidden="false" customHeight="false" outlineLevel="0" collapsed="false">
      <c r="A28" s="57" t="n">
        <v>25</v>
      </c>
      <c r="B28" s="58" t="n">
        <f aca="false">DATE($B$1,IF($E$1="sierpień",8),A28)</f>
        <v>44068</v>
      </c>
      <c r="C28" s="53" t="n">
        <f aca="false">IF(O28=1,"L4",IF(N28=1,"Op",IF(M28=1,"Ub",IF(L28=1,"Uok",IF(K28=1,"Uwż",IF(J28=1,"Uw",IF(P28=1,$P$3,IF(WEEKDAY(B28)=7,"W5",IF(WEEKDAY(B28)=1,"W5",Podsumowanie!$F$19)))))))))</f>
        <v>0.3125</v>
      </c>
      <c r="D28" s="35" t="n">
        <f aca="false">IF(O28=1,"L4",IF(N28=1,"Op",IF(M28=1,"Ub",IF(L28=1,"Uok",IF(K28=1,"Uwż",IF(J28=1,"Uw",IF(P28=1,$P$3,IF(WEEKDAY(B28)=7,"W5",IF(WEEKDAY(B28)=1,"W5",Podsumowanie!$G$19+F28+G28+H28+I28)))))))))</f>
        <v>0.645833333333333</v>
      </c>
      <c r="E28" s="32" t="n">
        <f aca="false">IF(C28=Podsumowanie!$F$19,D28-C28,SUM(F28:I28))</f>
        <v>0.333333333333333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customFormat="false" ht="13.95" hidden="false" customHeight="false" outlineLevel="0" collapsed="false">
      <c r="A29" s="61" t="n">
        <v>26</v>
      </c>
      <c r="B29" s="58" t="n">
        <f aca="false">DATE($B$1,IF($E$1="sierpień",8),A29)</f>
        <v>44069</v>
      </c>
      <c r="C29" s="53" t="n">
        <f aca="false">IF(O29=1,"L4",IF(N29=1,"Op",IF(M29=1,"Ub",IF(L29=1,"Uok",IF(K29=1,"Uwż",IF(J29=1,"Uw",IF(P29=1,$P$3,IF(WEEKDAY(B29)=7,"W5",IF(WEEKDAY(B29)=1,"W5",Podsumowanie!$F$19)))))))))</f>
        <v>0.3125</v>
      </c>
      <c r="D29" s="35" t="n">
        <f aca="false">IF(O29=1,"L4",IF(N29=1,"Op",IF(M29=1,"Ub",IF(L29=1,"Uok",IF(K29=1,"Uwż",IF(J29=1,"Uw",IF(P29=1,$P$3,IF(WEEKDAY(B29)=7,"W5",IF(WEEKDAY(B29)=1,"W5",Podsumowanie!$G$19+F29+G29+H29+I29)))))))))</f>
        <v>0.645833333333333</v>
      </c>
      <c r="E29" s="32" t="n">
        <f aca="false">IF(C29=Podsumowanie!$F$19,D29-C29,SUM(F29:I29))</f>
        <v>0.333333333333333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customFormat="false" ht="13.95" hidden="false" customHeight="false" outlineLevel="0" collapsed="false">
      <c r="A30" s="57" t="n">
        <v>27</v>
      </c>
      <c r="B30" s="58" t="n">
        <f aca="false">DATE($B$1,IF($E$1="sierpień",8),A30)</f>
        <v>44070</v>
      </c>
      <c r="C30" s="53" t="n">
        <f aca="false">IF(O30=1,"L4",IF(N30=1,"Op",IF(M30=1,"Ub",IF(L30=1,"Uok",IF(K30=1,"Uwż",IF(J30=1,"Uw",IF(P30=1,$P$3,IF(WEEKDAY(B30)=7,"W5",IF(WEEKDAY(B30)=1,"W5",Podsumowanie!$F$19)))))))))</f>
        <v>0.3125</v>
      </c>
      <c r="D30" s="35" t="n">
        <f aca="false">IF(O30=1,"L4",IF(N30=1,"Op",IF(M30=1,"Ub",IF(L30=1,"Uok",IF(K30=1,"Uwż",IF(J30=1,"Uw",IF(P30=1,$P$3,IF(WEEKDAY(B30)=7,"W5",IF(WEEKDAY(B30)=1,"W5",Podsumowanie!$G$19+F30+G30+H30+I30)))))))))</f>
        <v>0.645833333333333</v>
      </c>
      <c r="E30" s="32" t="n">
        <f aca="false">IF(C30=Podsumowanie!$F$19,D30-C30,SUM(F30:I30))</f>
        <v>0.333333333333333</v>
      </c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customFormat="false" ht="13.95" hidden="false" customHeight="false" outlineLevel="0" collapsed="false">
      <c r="A31" s="61" t="n">
        <v>28</v>
      </c>
      <c r="B31" s="58" t="n">
        <f aca="false">DATE($B$1,IF($E$1="sierpień",8),A31)</f>
        <v>44071</v>
      </c>
      <c r="C31" s="53" t="n">
        <f aca="false">IF(O31=1,"L4",IF(N31=1,"Op",IF(M31=1,"Ub",IF(L31=1,"Uok",IF(K31=1,"Uwż",IF(J31=1,"Uw",IF(P31=1,$P$3,IF(WEEKDAY(B31)=7,"W5",IF(WEEKDAY(B31)=1,"W5",Podsumowanie!$F$19)))))))))</f>
        <v>0.3125</v>
      </c>
      <c r="D31" s="35" t="n">
        <f aca="false">IF(O31=1,"L4",IF(N31=1,"Op",IF(M31=1,"Ub",IF(L31=1,"Uok",IF(K31=1,"Uwż",IF(J31=1,"Uw",IF(P31=1,$P$3,IF(WEEKDAY(B31)=7,"W5",IF(WEEKDAY(B31)=1,"W5",Podsumowanie!$G$19+F31+G31+H31+I31)))))))))</f>
        <v>0.645833333333333</v>
      </c>
      <c r="E31" s="32" t="n">
        <f aca="false">IF(C31=Podsumowanie!$F$19,D31-C31,SUM(F31:I31))</f>
        <v>0.333333333333333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customFormat="false" ht="13.95" hidden="false" customHeight="false" outlineLevel="0" collapsed="false">
      <c r="A32" s="57" t="n">
        <v>29</v>
      </c>
      <c r="B32" s="58" t="n">
        <f aca="false">DATE($B$1,IF($E$1="sierpień",8),A32)</f>
        <v>44072</v>
      </c>
      <c r="C32" s="53" t="str">
        <f aca="false">IF(O32=1,"L4",IF(N32=1,"Op",IF(M32=1,"Ub",IF(L32=1,"Uok",IF(K32=1,"Uwż",IF(J32=1,"Uw",IF(P32=1,$P$3,IF(WEEKDAY(B32)=7,"W5",IF(WEEKDAY(B32)=1,"W5",Podsumowanie!$F$19)))))))))</f>
        <v>W5</v>
      </c>
      <c r="D32" s="35" t="str">
        <f aca="false">IF(O32=1,"L4",IF(N32=1,"Op",IF(M32=1,"Ub",IF(L32=1,"Uok",IF(K32=1,"Uwż",IF(J32=1,"Uw",IF(P32=1,$P$3,IF(WEEKDAY(B32)=7,"W5",IF(WEEKDAY(B32)=1,"W5",Podsumowanie!$G$19+F32+G32+H32+I32)))))))))</f>
        <v>W5</v>
      </c>
      <c r="E32" s="32" t="n">
        <f aca="false">IF(C32=Podsumowanie!$F$19,D32-C32,SUM(F32:I32))</f>
        <v>0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customFormat="false" ht="13.95" hidden="false" customHeight="false" outlineLevel="0" collapsed="false">
      <c r="A33" s="61" t="n">
        <v>30</v>
      </c>
      <c r="B33" s="58" t="n">
        <f aca="false">DATE($B$1,IF($E$1="sierpień",8),A33)</f>
        <v>44073</v>
      </c>
      <c r="C33" s="53" t="str">
        <f aca="false">IF(O33=1,"L4",IF(N33=1,"Op",IF(M33=1,"Ub",IF(L33=1,"Uok",IF(K33=1,"Uwż",IF(J33=1,"Uw",IF(P33=1,$P$3,IF(WEEKDAY(B33)=7,"W5",IF(WEEKDAY(B33)=1,"W5",Podsumowanie!$F$19)))))))))</f>
        <v>W5</v>
      </c>
      <c r="D33" s="35" t="str">
        <f aca="false">IF(O33=1,"L4",IF(N33=1,"Op",IF(M33=1,"Ub",IF(L33=1,"Uok",IF(K33=1,"Uwż",IF(J33=1,"Uw",IF(P33=1,$P$3,IF(WEEKDAY(B33)=7,"W5",IF(WEEKDAY(B33)=1,"W5",Podsumowanie!$G$19+F33+G33+H33+I33)))))))))</f>
        <v>W5</v>
      </c>
      <c r="E33" s="32" t="n">
        <f aca="false">IF(C33=Podsumowanie!$F$19,D33-C33,SUM(F33:I33))</f>
        <v>0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customFormat="false" ht="13.95" hidden="false" customHeight="false" outlineLevel="0" collapsed="false">
      <c r="A34" s="62" t="n">
        <v>31</v>
      </c>
      <c r="B34" s="58" t="n">
        <f aca="false">DATE($B$1,IF($E$1="sierpień",8),A34)</f>
        <v>44074</v>
      </c>
      <c r="C34" s="53" t="n">
        <f aca="false">IF(O34=1,"L4",IF(N34=1,"Op",IF(M34=1,"Ub",IF(L34=1,"Uok",IF(K34=1,"Uwż",IF(J34=1,"Uw",IF(P34=1,$P$3,IF(WEEKDAY(B34)=7,"W5",IF(WEEKDAY(B34)=1,"W5",Podsumowanie!$F$19)))))))))</f>
        <v>0.3125</v>
      </c>
      <c r="D34" s="35" t="n">
        <f aca="false">IF(O34=1,"L4",IF(N34=1,"Op",IF(M34=1,"Ub",IF(L34=1,"Uok",IF(K34=1,"Uwż",IF(J34=1,"Uw",IF(P34=1,$P$3,IF(WEEKDAY(B34)=7,"W5",IF(WEEKDAY(B34)=1,"W5",Podsumowanie!$G$19+F34+G34+H34+I34)))))))))</f>
        <v>0.645833333333333</v>
      </c>
      <c r="E34" s="32" t="n">
        <f aca="false">IF(C34=Podsumowanie!$F$19,D34-C34,SUM(F34:I34))</f>
        <v>0.333333333333333</v>
      </c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6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6.66666666666667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49375" bottom="0.580555555555555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&amp;C&amp;"Times New Roman,Normalny"&amp;12Strona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1" activeCellId="0" sqref="Q1"/>
    </sheetView>
  </sheetViews>
  <sheetFormatPr defaultRowHeight="12.8"/>
  <cols>
    <col collapsed="false" hidden="false" max="1" min="1" style="0" width="7.83163265306122"/>
    <col collapsed="false" hidden="false" max="2" min="2" style="0" width="14.0408163265306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f aca="false">Podsumowanie!A2</f>
        <v>2020</v>
      </c>
      <c r="C1" s="55"/>
      <c r="D1" s="54" t="s">
        <v>40</v>
      </c>
      <c r="E1" s="55" t="s">
        <v>31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54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10</v>
      </c>
      <c r="K2" s="54"/>
      <c r="L2" s="54"/>
      <c r="M2" s="54"/>
      <c r="N2" s="54"/>
      <c r="O2" s="54"/>
      <c r="P2" s="54"/>
      <c r="Q2" s="54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95" hidden="false" customHeight="false" outlineLevel="0" collapsed="false">
      <c r="A4" s="57" t="n">
        <v>1</v>
      </c>
      <c r="B4" s="58" t="n">
        <f aca="false">DATE($B$1,IF($E$1="wrzesień",9),A4)</f>
        <v>44075</v>
      </c>
      <c r="C4" s="53" t="n">
        <f aca="false">IF(O4=1,"L4",IF(N4=1,"Op",IF(M4=1,"Ub",IF(L4=1,"Uok",IF(K4=1,"Uwż",IF(J4=1,"Uw",IF(P4=1,$P$3,IF(WEEKDAY(B4)=7,"W5",IF(WEEKDAY(B4)=1,"W5",Podsumowanie!$F$19)))))))))</f>
        <v>0.3125</v>
      </c>
      <c r="D4" s="35" t="n">
        <f aca="false">IF(O4=1,"L4",IF(N4=1,"Op",IF(M4=1,"Ub",IF(L4=1,"Uok",IF(K4=1,"Uwż",IF(J4=1,"Uw",IF(P4=1,$P$3,IF(WEEKDAY(B4)=7,"W5",IF(WEEKDAY(B4)=1,"W5",Podsumowanie!$G$19+F4+G4+H4+I4)))))))))</f>
        <v>0.645833333333333</v>
      </c>
      <c r="E4" s="32" t="n">
        <f aca="false">IF(C4=Podsumowanie!$F$19,D4-C4,SUM(F4:I4))</f>
        <v>0.333333333333333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customFormat="false" ht="13.95" hidden="false" customHeight="false" outlineLevel="0" collapsed="false">
      <c r="A5" s="61" t="n">
        <v>2</v>
      </c>
      <c r="B5" s="58" t="n">
        <f aca="false">DATE($B$1,IF($E$1="wrzesień",9),A5)</f>
        <v>44076</v>
      </c>
      <c r="C5" s="53" t="n">
        <f aca="false">IF(O5=1,"L4",IF(N5=1,"Op",IF(M5=1,"Ub",IF(L5=1,"Uok",IF(K5=1,"Uwż",IF(J5=1,"Uw",IF(P5=1,$P$3,IF(WEEKDAY(B5)=7,"W5",IF(WEEKDAY(B5)=1,"W5",Podsumowanie!$F$19)))))))))</f>
        <v>0.3125</v>
      </c>
      <c r="D5" s="35" t="n">
        <f aca="false">IF(O5=1,"L4",IF(N5=1,"Op",IF(M5=1,"Ub",IF(L5=1,"Uok",IF(K5=1,"Uwż",IF(J5=1,"Uw",IF(P5=1,$P$3,IF(WEEKDAY(B5)=7,"W5",IF(WEEKDAY(B5)=1,"W5",Podsumowanie!$G$19+F5+G5+H5+I5)))))))))</f>
        <v>0.645833333333333</v>
      </c>
      <c r="E5" s="32" t="n">
        <f aca="false">IF(C5=Podsumowanie!$F$19,D5-C5,SUM(F5:I5))</f>
        <v>0.333333333333333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customFormat="false" ht="13.95" hidden="false" customHeight="false" outlineLevel="0" collapsed="false">
      <c r="A6" s="57" t="n">
        <v>3</v>
      </c>
      <c r="B6" s="58" t="n">
        <f aca="false">DATE($B$1,IF($E$1="wrzesień",9),A6)</f>
        <v>44077</v>
      </c>
      <c r="C6" s="53" t="n">
        <f aca="false">IF(O6=1,"L4",IF(N6=1,"Op",IF(M6=1,"Ub",IF(L6=1,"Uok",IF(K6=1,"Uwż",IF(J6=1,"Uw",IF(P6=1,$P$3,IF(WEEKDAY(B6)=7,"W5",IF(WEEKDAY(B6)=1,"W5",Podsumowanie!$F$19)))))))))</f>
        <v>0.3125</v>
      </c>
      <c r="D6" s="35" t="n">
        <f aca="false">IF(O6=1,"L4",IF(N6=1,"Op",IF(M6=1,"Ub",IF(L6=1,"Uok",IF(K6=1,"Uwż",IF(J6=1,"Uw",IF(P6=1,$P$3,IF(WEEKDAY(B6)=7,"W5",IF(WEEKDAY(B6)=1,"W5",Podsumowanie!$G$19+F6+G6+H6+I6)))))))))</f>
        <v>0.645833333333333</v>
      </c>
      <c r="E6" s="32" t="n">
        <f aca="false">IF(C6=Podsumowanie!$F$19,D6-C6,SUM(F6:I6))</f>
        <v>0.333333333333333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customFormat="false" ht="13.95" hidden="false" customHeight="false" outlineLevel="0" collapsed="false">
      <c r="A7" s="61" t="n">
        <v>4</v>
      </c>
      <c r="B7" s="58" t="n">
        <f aca="false">DATE($B$1,IF($E$1="wrzesień",9),A7)</f>
        <v>44078</v>
      </c>
      <c r="C7" s="53" t="n">
        <f aca="false">IF(O7=1,"L4",IF(N7=1,"Op",IF(M7=1,"Ub",IF(L7=1,"Uok",IF(K7=1,"Uwż",IF(J7=1,"Uw",IF(P7=1,$P$3,IF(WEEKDAY(B7)=7,"W5",IF(WEEKDAY(B7)=1,"W5",Podsumowanie!$F$19)))))))))</f>
        <v>0.3125</v>
      </c>
      <c r="D7" s="35" t="n">
        <f aca="false">IF(O7=1,"L4",IF(N7=1,"Op",IF(M7=1,"Ub",IF(L7=1,"Uok",IF(K7=1,"Uwż",IF(J7=1,"Uw",IF(P7=1,$P$3,IF(WEEKDAY(B7)=7,"W5",IF(WEEKDAY(B7)=1,"W5",Podsumowanie!$G$19+F7+G7+H7+I7)))))))))</f>
        <v>0.645833333333333</v>
      </c>
      <c r="E7" s="32" t="n">
        <f aca="false">IF(C7=Podsumowanie!$F$19,D7-C7,SUM(F7:I7))</f>
        <v>0.333333333333333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customFormat="false" ht="13.95" hidden="false" customHeight="false" outlineLevel="0" collapsed="false">
      <c r="A8" s="57" t="n">
        <v>5</v>
      </c>
      <c r="B8" s="58" t="n">
        <f aca="false">DATE($B$1,IF($E$1="wrzesień",9),A8)</f>
        <v>44079</v>
      </c>
      <c r="C8" s="53" t="str">
        <f aca="false">IF(O8=1,"L4",IF(N8=1,"Op",IF(M8=1,"Ub",IF(L8=1,"Uok",IF(K8=1,"Uwż",IF(J8=1,"Uw",IF(P8=1,$P$3,IF(WEEKDAY(B8)=7,"W5",IF(WEEKDAY(B8)=1,"W5",Podsumowanie!$F$19)))))))))</f>
        <v>W5</v>
      </c>
      <c r="D8" s="35" t="str">
        <f aca="false">IF(O8=1,"L4",IF(N8=1,"Op",IF(M8=1,"Ub",IF(L8=1,"Uok",IF(K8=1,"Uwż",IF(J8=1,"Uw",IF(P8=1,$P$3,IF(WEEKDAY(B8)=7,"W5",IF(WEEKDAY(B8)=1,"W5",Podsumowanie!$G$19+F8+G8+H8+I8)))))))))</f>
        <v>W5</v>
      </c>
      <c r="E8" s="32" t="n">
        <f aca="false">IF(C8=Podsumowanie!$F$19,D8-C8,SUM(F8:I8))</f>
        <v>0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customFormat="false" ht="13.95" hidden="false" customHeight="false" outlineLevel="0" collapsed="false">
      <c r="A9" s="61" t="n">
        <v>6</v>
      </c>
      <c r="B9" s="58" t="n">
        <f aca="false">DATE($B$1,IF($E$1="wrzesień",9),A9)</f>
        <v>44080</v>
      </c>
      <c r="C9" s="53" t="str">
        <f aca="false">IF(O9=1,"L4",IF(N9=1,"Op",IF(M9=1,"Ub",IF(L9=1,"Uok",IF(K9=1,"Uwż",IF(J9=1,"Uw",IF(P9=1,$P$3,IF(WEEKDAY(B9)=7,"W5",IF(WEEKDAY(B9)=1,"W5",Podsumowanie!$F$19)))))))))</f>
        <v>W5</v>
      </c>
      <c r="D9" s="35" t="str">
        <f aca="false">IF(O9=1,"L4",IF(N9=1,"Op",IF(M9=1,"Ub",IF(L9=1,"Uok",IF(K9=1,"Uwż",IF(J9=1,"Uw",IF(P9=1,$P$3,IF(WEEKDAY(B9)=7,"W5",IF(WEEKDAY(B9)=1,"W5",Podsumowanie!$G$19+F9+G9+H9+I9)))))))))</f>
        <v>W5</v>
      </c>
      <c r="E9" s="32" t="n">
        <f aca="false">IF(C9=Podsumowanie!$F$19,D9-C9,SUM(F9:I9))</f>
        <v>0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customFormat="false" ht="13.95" hidden="false" customHeight="false" outlineLevel="0" collapsed="false">
      <c r="A10" s="57" t="n">
        <v>7</v>
      </c>
      <c r="B10" s="58" t="n">
        <f aca="false">DATE($B$1,IF($E$1="wrzesień",9),A10)</f>
        <v>44081</v>
      </c>
      <c r="C10" s="53" t="n">
        <f aca="false">IF(O10=1,"L4",IF(N10=1,"Op",IF(M10=1,"Ub",IF(L10=1,"Uok",IF(K10=1,"Uwż",IF(J10=1,"Uw",IF(P10=1,$P$3,IF(WEEKDAY(B10)=7,"W5",IF(WEEKDAY(B10)=1,"W5",Podsumowanie!$F$19)))))))))</f>
        <v>0.3125</v>
      </c>
      <c r="D10" s="35" t="n">
        <f aca="false">IF(O10=1,"L4",IF(N10=1,"Op",IF(M10=1,"Ub",IF(L10=1,"Uok",IF(K10=1,"Uwż",IF(J10=1,"Uw",IF(P10=1,$P$3,IF(WEEKDAY(B10)=7,"W5",IF(WEEKDAY(B10)=1,"W5",Podsumowanie!$G$19+F10+G10+H10+I10)))))))))</f>
        <v>0.645833333333333</v>
      </c>
      <c r="E10" s="32" t="n">
        <f aca="false">IF(C10=Podsumowanie!$F$19,D10-C10,SUM(F10:I10))</f>
        <v>0.333333333333333</v>
      </c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customFormat="false" ht="13.95" hidden="false" customHeight="false" outlineLevel="0" collapsed="false">
      <c r="A11" s="61" t="n">
        <v>8</v>
      </c>
      <c r="B11" s="58" t="n">
        <f aca="false">DATE($B$1,IF($E$1="wrzesień",9),A11)</f>
        <v>44082</v>
      </c>
      <c r="C11" s="53" t="n">
        <f aca="false">IF(O11=1,"L4",IF(N11=1,"Op",IF(M11=1,"Ub",IF(L11=1,"Uok",IF(K11=1,"Uwż",IF(J11=1,"Uw",IF(P11=1,$P$3,IF(WEEKDAY(B11)=7,"W5",IF(WEEKDAY(B11)=1,"W5",Podsumowanie!$F$19)))))))))</f>
        <v>0.3125</v>
      </c>
      <c r="D11" s="35" t="n">
        <f aca="false">IF(O11=1,"L4",IF(N11=1,"Op",IF(M11=1,"Ub",IF(L11=1,"Uok",IF(K11=1,"Uwż",IF(J11=1,"Uw",IF(P11=1,$P$3,IF(WEEKDAY(B11)=7,"W5",IF(WEEKDAY(B11)=1,"W5",Podsumowanie!$G$19+F11+G11+H11+I11)))))))))</f>
        <v>0.645833333333333</v>
      </c>
      <c r="E11" s="32" t="n">
        <f aca="false">IF(C11=Podsumowanie!$F$19,D11-C11,SUM(F11:I11))</f>
        <v>0.333333333333333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customFormat="false" ht="13.95" hidden="false" customHeight="false" outlineLevel="0" collapsed="false">
      <c r="A12" s="57" t="n">
        <v>9</v>
      </c>
      <c r="B12" s="58" t="n">
        <f aca="false">DATE($B$1,IF($E$1="wrzesień",9),A12)</f>
        <v>44083</v>
      </c>
      <c r="C12" s="53" t="n">
        <f aca="false">IF(O12=1,"L4",IF(N12=1,"Op",IF(M12=1,"Ub",IF(L12=1,"Uok",IF(K12=1,"Uwż",IF(J12=1,"Uw",IF(P12=1,$P$3,IF(WEEKDAY(B12)=7,"W5",IF(WEEKDAY(B12)=1,"W5",Podsumowanie!$F$19)))))))))</f>
        <v>0.3125</v>
      </c>
      <c r="D12" s="35" t="n">
        <f aca="false">IF(O12=1,"L4",IF(N12=1,"Op",IF(M12=1,"Ub",IF(L12=1,"Uok",IF(K12=1,"Uwż",IF(J12=1,"Uw",IF(P12=1,$P$3,IF(WEEKDAY(B12)=7,"W5",IF(WEEKDAY(B12)=1,"W5",Podsumowanie!$G$19+F12+G12+H12+I12)))))))))</f>
        <v>0.645833333333333</v>
      </c>
      <c r="E12" s="32" t="n">
        <f aca="false">IF(C12=Podsumowanie!$F$19,D12-C12,SUM(F12:I12))</f>
        <v>0.333333333333333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customFormat="false" ht="13.95" hidden="false" customHeight="false" outlineLevel="0" collapsed="false">
      <c r="A13" s="61" t="n">
        <v>10</v>
      </c>
      <c r="B13" s="58" t="n">
        <f aca="false">DATE($B$1,IF($E$1="wrzesień",9),A13)</f>
        <v>44084</v>
      </c>
      <c r="C13" s="53" t="n">
        <f aca="false">IF(O13=1,"L4",IF(N13=1,"Op",IF(M13=1,"Ub",IF(L13=1,"Uok",IF(K13=1,"Uwż",IF(J13=1,"Uw",IF(P13=1,$P$3,IF(WEEKDAY(B13)=7,"W5",IF(WEEKDAY(B13)=1,"W5",Podsumowanie!$F$19)))))))))</f>
        <v>0.3125</v>
      </c>
      <c r="D13" s="35" t="n">
        <f aca="false">IF(O13=1,"L4",IF(N13=1,"Op",IF(M13=1,"Ub",IF(L13=1,"Uok",IF(K13=1,"Uwż",IF(J13=1,"Uw",IF(P13=1,$P$3,IF(WEEKDAY(B13)=7,"W5",IF(WEEKDAY(B13)=1,"W5",Podsumowanie!$G$19+F13+G13+H13+I13)))))))))</f>
        <v>0.645833333333333</v>
      </c>
      <c r="E13" s="32" t="n">
        <f aca="false">IF(C13=Podsumowanie!$F$19,D13-C13,SUM(F13:I13))</f>
        <v>0.333333333333333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customFormat="false" ht="13.95" hidden="false" customHeight="false" outlineLevel="0" collapsed="false">
      <c r="A14" s="57" t="n">
        <v>11</v>
      </c>
      <c r="B14" s="58" t="n">
        <f aca="false">DATE($B$1,IF($E$1="wrzesień",9),A14)</f>
        <v>44085</v>
      </c>
      <c r="C14" s="53" t="n">
        <f aca="false">IF(O14=1,"L4",IF(N14=1,"Op",IF(M14=1,"Ub",IF(L14=1,"Uok",IF(K14=1,"Uwż",IF(J14=1,"Uw",IF(P14=1,$P$3,IF(WEEKDAY(B14)=7,"W5",IF(WEEKDAY(B14)=1,"W5",Podsumowanie!$F$19)))))))))</f>
        <v>0.3125</v>
      </c>
      <c r="D14" s="35" t="n">
        <f aca="false">IF(O14=1,"L4",IF(N14=1,"Op",IF(M14=1,"Ub",IF(L14=1,"Uok",IF(K14=1,"Uwż",IF(J14=1,"Uw",IF(P14=1,$P$3,IF(WEEKDAY(B14)=7,"W5",IF(WEEKDAY(B14)=1,"W5",Podsumowanie!$G$19+F14+G14+H14+I14)))))))))</f>
        <v>0.645833333333333</v>
      </c>
      <c r="E14" s="32" t="n">
        <f aca="false">IF(C14=Podsumowanie!$F$19,D14-C14,SUM(F14:I14))</f>
        <v>0.333333333333333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customFormat="false" ht="13.95" hidden="false" customHeight="false" outlineLevel="0" collapsed="false">
      <c r="A15" s="61" t="n">
        <v>12</v>
      </c>
      <c r="B15" s="58" t="n">
        <f aca="false">DATE($B$1,IF($E$1="wrzesień",9),A15)</f>
        <v>44086</v>
      </c>
      <c r="C15" s="53" t="str">
        <f aca="false">IF(O15=1,"L4",IF(N15=1,"Op",IF(M15=1,"Ub",IF(L15=1,"Uok",IF(K15=1,"Uwż",IF(J15=1,"Uw",IF(P15=1,$P$3,IF(WEEKDAY(B15)=7,"W5",IF(WEEKDAY(B15)=1,"W5",Podsumowanie!$F$19)))))))))</f>
        <v>W5</v>
      </c>
      <c r="D15" s="35" t="str">
        <f aca="false">IF(O15=1,"L4",IF(N15=1,"Op",IF(M15=1,"Ub",IF(L15=1,"Uok",IF(K15=1,"Uwż",IF(J15=1,"Uw",IF(P15=1,$P$3,IF(WEEKDAY(B15)=7,"W5",IF(WEEKDAY(B15)=1,"W5",Podsumowanie!$G$19+F15+G15+H15+I15)))))))))</f>
        <v>W5</v>
      </c>
      <c r="E15" s="32" t="n">
        <f aca="false">IF(C15=Podsumowanie!$F$19,D15-C15,SUM(F15:I15))</f>
        <v>0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customFormat="false" ht="13.95" hidden="false" customHeight="false" outlineLevel="0" collapsed="false">
      <c r="A16" s="57" t="n">
        <v>13</v>
      </c>
      <c r="B16" s="58" t="n">
        <f aca="false">DATE($B$1,IF($E$1="wrzesień",9),A16)</f>
        <v>44087</v>
      </c>
      <c r="C16" s="53" t="str">
        <f aca="false">IF(O16=1,"L4",IF(N16=1,"Op",IF(M16=1,"Ub",IF(L16=1,"Uok",IF(K16=1,"Uwż",IF(J16=1,"Uw",IF(P16=1,$P$3,IF(WEEKDAY(B16)=7,"W5",IF(WEEKDAY(B16)=1,"W5",Podsumowanie!$F$19)))))))))</f>
        <v>W5</v>
      </c>
      <c r="D16" s="35" t="str">
        <f aca="false">IF(O16=1,"L4",IF(N16=1,"Op",IF(M16=1,"Ub",IF(L16=1,"Uok",IF(K16=1,"Uwż",IF(J16=1,"Uw",IF(P16=1,$P$3,IF(WEEKDAY(B16)=7,"W5",IF(WEEKDAY(B16)=1,"W5",Podsumowanie!$G$19+F16+G16+H16+I16)))))))))</f>
        <v>W5</v>
      </c>
      <c r="E16" s="32" t="n">
        <f aca="false">IF(C16=Podsumowanie!$F$19,D16-C16,SUM(F16:I16))</f>
        <v>0</v>
      </c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customFormat="false" ht="13.95" hidden="false" customHeight="false" outlineLevel="0" collapsed="false">
      <c r="A17" s="61" t="n">
        <v>14</v>
      </c>
      <c r="B17" s="58" t="n">
        <f aca="false">DATE($B$1,IF($E$1="wrzesień",9),A17)</f>
        <v>44088</v>
      </c>
      <c r="C17" s="53" t="n">
        <f aca="false">IF(O17=1,"L4",IF(N17=1,"Op",IF(M17=1,"Ub",IF(L17=1,"Uok",IF(K17=1,"Uwż",IF(J17=1,"Uw",IF(P17=1,$P$3,IF(WEEKDAY(B17)=7,"W5",IF(WEEKDAY(B17)=1,"W5",Podsumowanie!$F$19)))))))))</f>
        <v>0.3125</v>
      </c>
      <c r="D17" s="35" t="n">
        <f aca="false">IF(O17=1,"L4",IF(N17=1,"Op",IF(M17=1,"Ub",IF(L17=1,"Uok",IF(K17=1,"Uwż",IF(J17=1,"Uw",IF(P17=1,$P$3,IF(WEEKDAY(B17)=7,"W5",IF(WEEKDAY(B17)=1,"W5",Podsumowanie!$G$19+F17+G17+H17+I17)))))))))</f>
        <v>0.645833333333333</v>
      </c>
      <c r="E17" s="32" t="n">
        <f aca="false">IF(C17=Podsumowanie!$F$19,D17-C17,SUM(F17:I17))</f>
        <v>0.333333333333333</v>
      </c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customFormat="false" ht="13.95" hidden="false" customHeight="false" outlineLevel="0" collapsed="false">
      <c r="A18" s="57" t="n">
        <v>15</v>
      </c>
      <c r="B18" s="58" t="n">
        <f aca="false">DATE($B$1,IF($E$1="wrzesień",9),A18)</f>
        <v>44089</v>
      </c>
      <c r="C18" s="53" t="n">
        <f aca="false">IF(O18=1,"L4",IF(N18=1,"Op",IF(M18=1,"Ub",IF(L18=1,"Uok",IF(K18=1,"Uwż",IF(J18=1,"Uw",IF(P18=1,$P$3,IF(WEEKDAY(B18)=7,"W5",IF(WEEKDAY(B18)=1,"W5",Podsumowanie!$F$19)))))))))</f>
        <v>0.3125</v>
      </c>
      <c r="D18" s="35" t="n">
        <f aca="false">IF(O18=1,"L4",IF(N18=1,"Op",IF(M18=1,"Ub",IF(L18=1,"Uok",IF(K18=1,"Uwż",IF(J18=1,"Uw",IF(P18=1,$P$3,IF(WEEKDAY(B18)=7,"W5",IF(WEEKDAY(B18)=1,"W5",Podsumowanie!$G$19+F18+G18+H18+I18)))))))))</f>
        <v>0.645833333333333</v>
      </c>
      <c r="E18" s="32" t="n">
        <f aca="false">IF(C18=Podsumowanie!$F$19,D18-C18,SUM(F18:I18))</f>
        <v>0.333333333333333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customFormat="false" ht="13.95" hidden="false" customHeight="false" outlineLevel="0" collapsed="false">
      <c r="A19" s="61" t="n">
        <v>16</v>
      </c>
      <c r="B19" s="58" t="n">
        <f aca="false">DATE($B$1,IF($E$1="wrzesień",9),A19)</f>
        <v>44090</v>
      </c>
      <c r="C19" s="53" t="n">
        <f aca="false">IF(O19=1,"L4",IF(N19=1,"Op",IF(M19=1,"Ub",IF(L19=1,"Uok",IF(K19=1,"Uwż",IF(J19=1,"Uw",IF(P19=1,$P$3,IF(WEEKDAY(B19)=7,"W5",IF(WEEKDAY(B19)=1,"W5",Podsumowanie!$F$19)))))))))</f>
        <v>0.3125</v>
      </c>
      <c r="D19" s="35" t="n">
        <f aca="false">IF(O19=1,"L4",IF(N19=1,"Op",IF(M19=1,"Ub",IF(L19=1,"Uok",IF(K19=1,"Uwż",IF(J19=1,"Uw",IF(P19=1,$P$3,IF(WEEKDAY(B19)=7,"W5",IF(WEEKDAY(B19)=1,"W5",Podsumowanie!$G$19+F19+G19+H19+I19)))))))))</f>
        <v>0.645833333333333</v>
      </c>
      <c r="E19" s="32" t="n">
        <f aca="false">IF(C19=Podsumowanie!$F$19,D19-C19,SUM(F19:I19))</f>
        <v>0.333333333333333</v>
      </c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customFormat="false" ht="13.95" hidden="false" customHeight="false" outlineLevel="0" collapsed="false">
      <c r="A20" s="57" t="n">
        <v>17</v>
      </c>
      <c r="B20" s="58" t="n">
        <f aca="false">DATE($B$1,IF($E$1="wrzesień",9),A20)</f>
        <v>44091</v>
      </c>
      <c r="C20" s="53" t="n">
        <f aca="false">IF(O20=1,"L4",IF(N20=1,"Op",IF(M20=1,"Ub",IF(L20=1,"Uok",IF(K20=1,"Uwż",IF(J20=1,"Uw",IF(P20=1,$P$3,IF(WEEKDAY(B20)=7,"W5",IF(WEEKDAY(B20)=1,"W5",Podsumowanie!$F$19)))))))))</f>
        <v>0.3125</v>
      </c>
      <c r="D20" s="35" t="n">
        <f aca="false">IF(O20=1,"L4",IF(N20=1,"Op",IF(M20=1,"Ub",IF(L20=1,"Uok",IF(K20=1,"Uwż",IF(J20=1,"Uw",IF(P20=1,$P$3,IF(WEEKDAY(B20)=7,"W5",IF(WEEKDAY(B20)=1,"W5",Podsumowanie!$G$19+F20+G20+H20+I20)))))))))</f>
        <v>0.645833333333333</v>
      </c>
      <c r="E20" s="32" t="n">
        <f aca="false">IF(C20=Podsumowanie!$F$19,D20-C20,SUM(F20:I20))</f>
        <v>0.333333333333333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customFormat="false" ht="13.95" hidden="false" customHeight="false" outlineLevel="0" collapsed="false">
      <c r="A21" s="61" t="n">
        <v>18</v>
      </c>
      <c r="B21" s="58" t="n">
        <f aca="false">DATE($B$1,IF($E$1="wrzesień",9),A21)</f>
        <v>44092</v>
      </c>
      <c r="C21" s="53" t="n">
        <f aca="false">IF(O21=1,"L4",IF(N21=1,"Op",IF(M21=1,"Ub",IF(L21=1,"Uok",IF(K21=1,"Uwż",IF(J21=1,"Uw",IF(P21=1,$P$3,IF(WEEKDAY(B21)=7,"W5",IF(WEEKDAY(B21)=1,"W5",Podsumowanie!$F$19)))))))))</f>
        <v>0.3125</v>
      </c>
      <c r="D21" s="35" t="n">
        <f aca="false">IF(O21=1,"L4",IF(N21=1,"Op",IF(M21=1,"Ub",IF(L21=1,"Uok",IF(K21=1,"Uwż",IF(J21=1,"Uw",IF(P21=1,$P$3,IF(WEEKDAY(B21)=7,"W5",IF(WEEKDAY(B21)=1,"W5",Podsumowanie!$G$19+F21+G21+H21+I21)))))))))</f>
        <v>0.645833333333333</v>
      </c>
      <c r="E21" s="32" t="n">
        <f aca="false">IF(C21=Podsumowanie!$F$19,D21-C21,SUM(F21:I21))</f>
        <v>0.333333333333333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customFormat="false" ht="13.95" hidden="false" customHeight="false" outlineLevel="0" collapsed="false">
      <c r="A22" s="57" t="n">
        <v>19</v>
      </c>
      <c r="B22" s="58" t="n">
        <f aca="false">DATE($B$1,IF($E$1="wrzesień",9),A22)</f>
        <v>44093</v>
      </c>
      <c r="C22" s="53" t="str">
        <f aca="false">IF(O22=1,"L4",IF(N22=1,"Op",IF(M22=1,"Ub",IF(L22=1,"Uok",IF(K22=1,"Uwż",IF(J22=1,"Uw",IF(P22=1,$P$3,IF(WEEKDAY(B22)=7,"W5",IF(WEEKDAY(B22)=1,"W5",Podsumowanie!$F$19)))))))))</f>
        <v>W5</v>
      </c>
      <c r="D22" s="35" t="str">
        <f aca="false">IF(O22=1,"L4",IF(N22=1,"Op",IF(M22=1,"Ub",IF(L22=1,"Uok",IF(K22=1,"Uwż",IF(J22=1,"Uw",IF(P22=1,$P$3,IF(WEEKDAY(B22)=7,"W5",IF(WEEKDAY(B22)=1,"W5",Podsumowanie!$G$19+F22+G22+H22+I22)))))))))</f>
        <v>W5</v>
      </c>
      <c r="E22" s="32" t="n">
        <f aca="false">IF(C22=Podsumowanie!$F$19,D22-C22,SUM(F22:I22))</f>
        <v>0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customFormat="false" ht="13.95" hidden="false" customHeight="false" outlineLevel="0" collapsed="false">
      <c r="A23" s="61" t="n">
        <v>20</v>
      </c>
      <c r="B23" s="58" t="n">
        <f aca="false">DATE($B$1,IF($E$1="wrzesień",9),A23)</f>
        <v>44094</v>
      </c>
      <c r="C23" s="53" t="str">
        <f aca="false">IF(O23=1,"L4",IF(N23=1,"Op",IF(M23=1,"Ub",IF(L23=1,"Uok",IF(K23=1,"Uwż",IF(J23=1,"Uw",IF(P23=1,$P$3,IF(WEEKDAY(B23)=7,"W5",IF(WEEKDAY(B23)=1,"W5",Podsumowanie!$F$19)))))))))</f>
        <v>W5</v>
      </c>
      <c r="D23" s="35" t="str">
        <f aca="false">IF(O23=1,"L4",IF(N23=1,"Op",IF(M23=1,"Ub",IF(L23=1,"Uok",IF(K23=1,"Uwż",IF(J23=1,"Uw",IF(P23=1,$P$3,IF(WEEKDAY(B23)=7,"W5",IF(WEEKDAY(B23)=1,"W5",Podsumowanie!$G$19+F23+G23+H23+I23)))))))))</f>
        <v>W5</v>
      </c>
      <c r="E23" s="32" t="n">
        <f aca="false">IF(C23=Podsumowanie!$F$19,D23-C23,SUM(F23:I23))</f>
        <v>0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customFormat="false" ht="13.95" hidden="false" customHeight="false" outlineLevel="0" collapsed="false">
      <c r="A24" s="57" t="n">
        <v>21</v>
      </c>
      <c r="B24" s="58" t="n">
        <f aca="false">DATE($B$1,IF($E$1="wrzesień",9),A24)</f>
        <v>44095</v>
      </c>
      <c r="C24" s="53" t="n">
        <f aca="false">IF(O24=1,"L4",IF(N24=1,"Op",IF(M24=1,"Ub",IF(L24=1,"Uok",IF(K24=1,"Uwż",IF(J24=1,"Uw",IF(P24=1,$P$3,IF(WEEKDAY(B24)=7,"W5",IF(WEEKDAY(B24)=1,"W5",Podsumowanie!$F$19)))))))))</f>
        <v>0.3125</v>
      </c>
      <c r="D24" s="35" t="n">
        <f aca="false">IF(O24=1,"L4",IF(N24=1,"Op",IF(M24=1,"Ub",IF(L24=1,"Uok",IF(K24=1,"Uwż",IF(J24=1,"Uw",IF(P24=1,$P$3,IF(WEEKDAY(B24)=7,"W5",IF(WEEKDAY(B24)=1,"W5",Podsumowanie!$G$19+F24+G24+H24+I24)))))))))</f>
        <v>0.645833333333333</v>
      </c>
      <c r="E24" s="32" t="n">
        <f aca="false">IF(C24=Podsumowanie!$F$19,D24-C24,SUM(F24:I24))</f>
        <v>0.333333333333333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customFormat="false" ht="13.95" hidden="false" customHeight="false" outlineLevel="0" collapsed="false">
      <c r="A25" s="61" t="n">
        <v>22</v>
      </c>
      <c r="B25" s="58" t="n">
        <f aca="false">DATE($B$1,IF($E$1="wrzesień",9),A25)</f>
        <v>44096</v>
      </c>
      <c r="C25" s="53" t="n">
        <f aca="false">IF(O25=1,"L4",IF(N25=1,"Op",IF(M25=1,"Ub",IF(L25=1,"Uok",IF(K25=1,"Uwż",IF(J25=1,"Uw",IF(P25=1,$P$3,IF(WEEKDAY(B25)=7,"W5",IF(WEEKDAY(B25)=1,"W5",Podsumowanie!$F$19)))))))))</f>
        <v>0.3125</v>
      </c>
      <c r="D25" s="35" t="n">
        <f aca="false">IF(O25=1,"L4",IF(N25=1,"Op",IF(M25=1,"Ub",IF(L25=1,"Uok",IF(K25=1,"Uwż",IF(J25=1,"Uw",IF(P25=1,$P$3,IF(WEEKDAY(B25)=7,"W5",IF(WEEKDAY(B25)=1,"W5",Podsumowanie!$G$19+F25+G25+H25+I25)))))))))</f>
        <v>0.645833333333333</v>
      </c>
      <c r="E25" s="32" t="n">
        <f aca="false">IF(C25=Podsumowanie!$F$19,D25-C25,SUM(F25:I25))</f>
        <v>0.333333333333333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customFormat="false" ht="13.95" hidden="false" customHeight="false" outlineLevel="0" collapsed="false">
      <c r="A26" s="57" t="n">
        <v>23</v>
      </c>
      <c r="B26" s="58" t="n">
        <f aca="false">DATE($B$1,IF($E$1="wrzesień",9),A26)</f>
        <v>44097</v>
      </c>
      <c r="C26" s="53" t="n">
        <f aca="false">IF(O26=1,"L4",IF(N26=1,"Op",IF(M26=1,"Ub",IF(L26=1,"Uok",IF(K26=1,"Uwż",IF(J26=1,"Uw",IF(P26=1,$P$3,IF(WEEKDAY(B26)=7,"W5",IF(WEEKDAY(B26)=1,"W5",Podsumowanie!$F$19)))))))))</f>
        <v>0.3125</v>
      </c>
      <c r="D26" s="35" t="n">
        <f aca="false">IF(O26=1,"L4",IF(N26=1,"Op",IF(M26=1,"Ub",IF(L26=1,"Uok",IF(K26=1,"Uwż",IF(J26=1,"Uw",IF(P26=1,$P$3,IF(WEEKDAY(B26)=7,"W5",IF(WEEKDAY(B26)=1,"W5",Podsumowanie!$G$19+F26+G26+H26+I26)))))))))</f>
        <v>0.645833333333333</v>
      </c>
      <c r="E26" s="32" t="n">
        <f aca="false">IF(C26=Podsumowanie!$F$19,D26-C26,SUM(F26:I26))</f>
        <v>0.333333333333333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customFormat="false" ht="13.95" hidden="false" customHeight="false" outlineLevel="0" collapsed="false">
      <c r="A27" s="61" t="n">
        <v>24</v>
      </c>
      <c r="B27" s="58" t="n">
        <f aca="false">DATE($B$1,IF($E$1="wrzesień",9),A27)</f>
        <v>44098</v>
      </c>
      <c r="C27" s="53" t="n">
        <f aca="false">IF(O27=1,"L4",IF(N27=1,"Op",IF(M27=1,"Ub",IF(L27=1,"Uok",IF(K27=1,"Uwż",IF(J27=1,"Uw",IF(P27=1,$P$3,IF(WEEKDAY(B27)=7,"W5",IF(WEEKDAY(B27)=1,"W5",Podsumowanie!$F$19)))))))))</f>
        <v>0.3125</v>
      </c>
      <c r="D27" s="35" t="n">
        <f aca="false">IF(O27=1,"L4",IF(N27=1,"Op",IF(M27=1,"Ub",IF(L27=1,"Uok",IF(K27=1,"Uwż",IF(J27=1,"Uw",IF(P27=1,$P$3,IF(WEEKDAY(B27)=7,"W5",IF(WEEKDAY(B27)=1,"W5",Podsumowanie!$G$19+F27+G27+H27+I27)))))))))</f>
        <v>0.645833333333333</v>
      </c>
      <c r="E27" s="32" t="n">
        <f aca="false">IF(C27=Podsumowanie!$F$19,D27-C27,SUM(F27:I27))</f>
        <v>0.333333333333333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customFormat="false" ht="13.95" hidden="false" customHeight="false" outlineLevel="0" collapsed="false">
      <c r="A28" s="57" t="n">
        <v>25</v>
      </c>
      <c r="B28" s="58" t="n">
        <f aca="false">DATE($B$1,IF($E$1="wrzesień",9),A28)</f>
        <v>44099</v>
      </c>
      <c r="C28" s="53" t="n">
        <f aca="false">IF(O28=1,"L4",IF(N28=1,"Op",IF(M28=1,"Ub",IF(L28=1,"Uok",IF(K28=1,"Uwż",IF(J28=1,"Uw",IF(P28=1,$P$3,IF(WEEKDAY(B28)=7,"W5",IF(WEEKDAY(B28)=1,"W5",Podsumowanie!$F$19)))))))))</f>
        <v>0.3125</v>
      </c>
      <c r="D28" s="35" t="n">
        <f aca="false">IF(O28=1,"L4",IF(N28=1,"Op",IF(M28=1,"Ub",IF(L28=1,"Uok",IF(K28=1,"Uwż",IF(J28=1,"Uw",IF(P28=1,$P$3,IF(WEEKDAY(B28)=7,"W5",IF(WEEKDAY(B28)=1,"W5",Podsumowanie!$G$19+F28+G28+H28+I28)))))))))</f>
        <v>0.645833333333333</v>
      </c>
      <c r="E28" s="32" t="n">
        <f aca="false">IF(C28=Podsumowanie!$F$19,D28-C28,SUM(F28:I28))</f>
        <v>0.333333333333333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customFormat="false" ht="13.95" hidden="false" customHeight="false" outlineLevel="0" collapsed="false">
      <c r="A29" s="61" t="n">
        <v>26</v>
      </c>
      <c r="B29" s="58" t="n">
        <f aca="false">DATE($B$1,IF($E$1="wrzesień",9),A29)</f>
        <v>44100</v>
      </c>
      <c r="C29" s="53" t="str">
        <f aca="false">IF(O29=1,"L4",IF(N29=1,"Op",IF(M29=1,"Ub",IF(L29=1,"Uok",IF(K29=1,"Uwż",IF(J29=1,"Uw",IF(P29=1,$P$3,IF(WEEKDAY(B29)=7,"W5",IF(WEEKDAY(B29)=1,"W5",Podsumowanie!$F$19)))))))))</f>
        <v>W5</v>
      </c>
      <c r="D29" s="35" t="str">
        <f aca="false">IF(O29=1,"L4",IF(N29=1,"Op",IF(M29=1,"Ub",IF(L29=1,"Uok",IF(K29=1,"Uwż",IF(J29=1,"Uw",IF(P29=1,$P$3,IF(WEEKDAY(B29)=7,"W5",IF(WEEKDAY(B29)=1,"W5",Podsumowanie!$G$19+F29+G29+H29+I29)))))))))</f>
        <v>W5</v>
      </c>
      <c r="E29" s="32" t="n">
        <f aca="false">IF(C29=Podsumowanie!$F$19,D29-C29,SUM(F29:I29))</f>
        <v>0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customFormat="false" ht="13.95" hidden="false" customHeight="false" outlineLevel="0" collapsed="false">
      <c r="A30" s="57" t="n">
        <v>27</v>
      </c>
      <c r="B30" s="58" t="n">
        <f aca="false">DATE($B$1,IF($E$1="wrzesień",9),A30)</f>
        <v>44101</v>
      </c>
      <c r="C30" s="53" t="str">
        <f aca="false">IF(O30=1,"L4",IF(N30=1,"Op",IF(M30=1,"Ub",IF(L30=1,"Uok",IF(K30=1,"Uwż",IF(J30=1,"Uw",IF(P30=1,$P$3,IF(WEEKDAY(B30)=7,"W5",IF(WEEKDAY(B30)=1,"W5",Podsumowanie!$F$19)))))))))</f>
        <v>W5</v>
      </c>
      <c r="D30" s="35" t="str">
        <f aca="false">IF(O30=1,"L4",IF(N30=1,"Op",IF(M30=1,"Ub",IF(L30=1,"Uok",IF(K30=1,"Uwż",IF(J30=1,"Uw",IF(P30=1,$P$3,IF(WEEKDAY(B30)=7,"W5",IF(WEEKDAY(B30)=1,"W5",Podsumowanie!$G$19+F30+G30+H30+I30)))))))))</f>
        <v>W5</v>
      </c>
      <c r="E30" s="32" t="n">
        <f aca="false">IF(C30=Podsumowanie!$F$19,D30-C30,SUM(F30:I30))</f>
        <v>0</v>
      </c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customFormat="false" ht="13.95" hidden="false" customHeight="false" outlineLevel="0" collapsed="false">
      <c r="A31" s="61" t="n">
        <v>28</v>
      </c>
      <c r="B31" s="58" t="n">
        <f aca="false">DATE($B$1,IF($E$1="wrzesień",9),A31)</f>
        <v>44102</v>
      </c>
      <c r="C31" s="53" t="n">
        <f aca="false">IF(O31=1,"L4",IF(N31=1,"Op",IF(M31=1,"Ub",IF(L31=1,"Uok",IF(K31=1,"Uwż",IF(J31=1,"Uw",IF(P31=1,$P$3,IF(WEEKDAY(B31)=7,"W5",IF(WEEKDAY(B31)=1,"W5",Podsumowanie!$F$19)))))))))</f>
        <v>0.3125</v>
      </c>
      <c r="D31" s="35" t="n">
        <f aca="false">IF(O31=1,"L4",IF(N31=1,"Op",IF(M31=1,"Ub",IF(L31=1,"Uok",IF(K31=1,"Uwż",IF(J31=1,"Uw",IF(P31=1,$P$3,IF(WEEKDAY(B31)=7,"W5",IF(WEEKDAY(B31)=1,"W5",Podsumowanie!$G$19+F31+G31+H31+I31)))))))))</f>
        <v>0.645833333333333</v>
      </c>
      <c r="E31" s="32" t="n">
        <f aca="false">IF(C31=Podsumowanie!$F$19,D31-C31,SUM(F31:I31))</f>
        <v>0.333333333333333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customFormat="false" ht="13.95" hidden="false" customHeight="false" outlineLevel="0" collapsed="false">
      <c r="A32" s="57" t="n">
        <v>29</v>
      </c>
      <c r="B32" s="58" t="n">
        <f aca="false">DATE($B$1,IF($E$1="wrzesień",9),A32)</f>
        <v>44103</v>
      </c>
      <c r="C32" s="53" t="n">
        <f aca="false">IF(O32=1,"L4",IF(N32=1,"Op",IF(M32=1,"Ub",IF(L32=1,"Uok",IF(K32=1,"Uwż",IF(J32=1,"Uw",IF(P32=1,$P$3,IF(WEEKDAY(B32)=7,"W5",IF(WEEKDAY(B32)=1,"W5",Podsumowanie!$F$19)))))))))</f>
        <v>0.3125</v>
      </c>
      <c r="D32" s="35" t="n">
        <f aca="false">IF(O32=1,"L4",IF(N32=1,"Op",IF(M32=1,"Ub",IF(L32=1,"Uok",IF(K32=1,"Uwż",IF(J32=1,"Uw",IF(P32=1,$P$3,IF(WEEKDAY(B32)=7,"W5",IF(WEEKDAY(B32)=1,"W5",Podsumowanie!$G$19+F32+G32+H32+I32)))))))))</f>
        <v>0.645833333333333</v>
      </c>
      <c r="E32" s="32" t="n">
        <f aca="false">IF(C32=Podsumowanie!$F$19,D32-C32,SUM(F32:I32))</f>
        <v>0.333333333333333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customFormat="false" ht="13.95" hidden="false" customHeight="false" outlineLevel="0" collapsed="false">
      <c r="A33" s="61" t="n">
        <v>30</v>
      </c>
      <c r="B33" s="58" t="n">
        <f aca="false">DATE($B$1,IF($E$1="wrzesień",9),A33)</f>
        <v>44104</v>
      </c>
      <c r="C33" s="53" t="n">
        <f aca="false">IF(O33=1,"L4",IF(N33=1,"Op",IF(M33=1,"Ub",IF(L33=1,"Uok",IF(K33=1,"Uwż",IF(J33=1,"Uw",IF(P33=1,$P$3,IF(WEEKDAY(B33)=7,"W5",IF(WEEKDAY(B33)=1,"W5",Podsumowanie!$F$19)))))))))</f>
        <v>0.3125</v>
      </c>
      <c r="D33" s="35" t="n">
        <f aca="false">IF(O33=1,"L4",IF(N33=1,"Op",IF(M33=1,"Ub",IF(L33=1,"Uok",IF(K33=1,"Uwż",IF(J33=1,"Uw",IF(P33=1,$P$3,IF(WEEKDAY(B33)=7,"W5",IF(WEEKDAY(B33)=1,"W5",Podsumowanie!$G$19+F33+G33+H33+I33)))))))))</f>
        <v>0.645833333333333</v>
      </c>
      <c r="E33" s="32" t="n">
        <f aca="false">IF(C33=Podsumowanie!$F$19,D33-C33,SUM(F33:I33))</f>
        <v>0.333333333333333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customFormat="false" ht="13.8" hidden="true" customHeight="false" outlineLevel="0" collapsed="false">
      <c r="A34" s="62" t="n">
        <v>31</v>
      </c>
      <c r="B34" s="55"/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3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7.33333333333333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5" bottom="0.761805555555556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Roman,Normalny"&amp;12www.antrag.p&amp;C&amp;"Times New Roman,Normalny"&amp;12Biuro Rachunkowe Antrag&amp;R&amp;"Times New Roman,Normalny"&amp;12 46-200 Kluczbork, Jagiełły 1a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3" activeCellId="0" sqref="P3"/>
    </sheetView>
  </sheetViews>
  <sheetFormatPr defaultRowHeight="12.8"/>
  <cols>
    <col collapsed="false" hidden="false" max="1" min="1" style="0" width="10.1224489795918"/>
    <col collapsed="false" hidden="false" max="2" min="2" style="0" width="13.3622448979592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f aca="false">Podsumowanie!A2</f>
        <v>2020</v>
      </c>
      <c r="C1" s="55"/>
      <c r="D1" s="54" t="s">
        <v>40</v>
      </c>
      <c r="E1" s="55" t="s">
        <v>32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54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65</v>
      </c>
      <c r="K2" s="54"/>
      <c r="L2" s="54"/>
      <c r="M2" s="54"/>
      <c r="N2" s="54"/>
      <c r="O2" s="54"/>
      <c r="P2" s="54"/>
      <c r="Q2" s="54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95" hidden="false" customHeight="false" outlineLevel="0" collapsed="false">
      <c r="A4" s="57" t="n">
        <v>1</v>
      </c>
      <c r="B4" s="58" t="n">
        <f aca="false">DATE($B$1,IF($E$1="październik",10),A4)</f>
        <v>44105</v>
      </c>
      <c r="C4" s="53" t="n">
        <f aca="false">IF(O4=1,"L4",IF(N4=1,"Op",IF(M4=1,"Ub",IF(L4=1,"Uok",IF(K4=1,"Uwż",IF(J4=1,"Uw",IF(P4=1,$P$3,IF(WEEKDAY(B4)=7,"W5",IF(WEEKDAY(B4)=1,"W5",Podsumowanie!$F$19)))))))))</f>
        <v>0.3125</v>
      </c>
      <c r="D4" s="35" t="n">
        <f aca="false">IF(O4=1,"L4",IF(N4=1,"Op",IF(M4=1,"Ub",IF(L4=1,"Uok",IF(K4=1,"Uwż",IF(J4=1,"Uw",IF(P4=1,$P$3,IF(WEEKDAY(B4)=7,"W5",IF(WEEKDAY(B4)=1,"W5",Podsumowanie!$G$19+F4+G4+H4+I4)))))))))</f>
        <v>0.645833333333333</v>
      </c>
      <c r="E4" s="32" t="n">
        <f aca="false">IF(C4=Podsumowanie!$F$19,D4-C4,SUM(F4:I4))</f>
        <v>0.333333333333333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customFormat="false" ht="13.95" hidden="false" customHeight="false" outlineLevel="0" collapsed="false">
      <c r="A5" s="61" t="n">
        <v>2</v>
      </c>
      <c r="B5" s="58" t="n">
        <f aca="false">DATE($B$1,IF($E$1="październik",10),A5)</f>
        <v>44106</v>
      </c>
      <c r="C5" s="53" t="n">
        <f aca="false">IF(O5=1,"L4",IF(N5=1,"Op",IF(M5=1,"Ub",IF(L5=1,"Uok",IF(K5=1,"Uwż",IF(J5=1,"Uw",IF(P5=1,$P$3,IF(WEEKDAY(B5)=7,"W5",IF(WEEKDAY(B5)=1,"W5",Podsumowanie!$F$19)))))))))</f>
        <v>0.3125</v>
      </c>
      <c r="D5" s="35" t="n">
        <f aca="false">IF(O5=1,"L4",IF(N5=1,"Op",IF(M5=1,"Ub",IF(L5=1,"Uok",IF(K5=1,"Uwż",IF(J5=1,"Uw",IF(P5=1,$P$3,IF(WEEKDAY(B5)=7,"W5",IF(WEEKDAY(B5)=1,"W5",Podsumowanie!$G$19+F5+G5+H5+I5)))))))))</f>
        <v>0.645833333333333</v>
      </c>
      <c r="E5" s="32" t="n">
        <f aca="false">IF(C5=Podsumowanie!$F$19,D5-C5,SUM(F5:I5))</f>
        <v>0.333333333333333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customFormat="false" ht="13.95" hidden="false" customHeight="false" outlineLevel="0" collapsed="false">
      <c r="A6" s="57" t="n">
        <v>3</v>
      </c>
      <c r="B6" s="58" t="n">
        <f aca="false">DATE($B$1,IF($E$1="październik",10),A6)</f>
        <v>44107</v>
      </c>
      <c r="C6" s="53" t="str">
        <f aca="false">IF(O6=1,"L4",IF(N6=1,"Op",IF(M6=1,"Ub",IF(L6=1,"Uok",IF(K6=1,"Uwż",IF(J6=1,"Uw",IF(P6=1,$P$3,IF(WEEKDAY(B6)=7,"W5",IF(WEEKDAY(B6)=1,"W5",Podsumowanie!$F$19)))))))))</f>
        <v>W5</v>
      </c>
      <c r="D6" s="35" t="str">
        <f aca="false">IF(O6=1,"L4",IF(N6=1,"Op",IF(M6=1,"Ub",IF(L6=1,"Uok",IF(K6=1,"Uwż",IF(J6=1,"Uw",IF(P6=1,$P$3,IF(WEEKDAY(B6)=7,"W5",IF(WEEKDAY(B6)=1,"W5",Podsumowanie!$G$19+F6+G6+H6+I6)))))))))</f>
        <v>W5</v>
      </c>
      <c r="E6" s="32" t="n">
        <f aca="false">IF(C6=Podsumowanie!$F$19,D6-C6,SUM(F6:I6))</f>
        <v>0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customFormat="false" ht="13.95" hidden="false" customHeight="false" outlineLevel="0" collapsed="false">
      <c r="A7" s="61" t="n">
        <v>4</v>
      </c>
      <c r="B7" s="58" t="n">
        <f aca="false">DATE($B$1,IF($E$1="październik",10),A7)</f>
        <v>44108</v>
      </c>
      <c r="C7" s="53" t="str">
        <f aca="false">IF(O7=1,"L4",IF(N7=1,"Op",IF(M7=1,"Ub",IF(L7=1,"Uok",IF(K7=1,"Uwż",IF(J7=1,"Uw",IF(P7=1,$P$3,IF(WEEKDAY(B7)=7,"W5",IF(WEEKDAY(B7)=1,"W5",Podsumowanie!$F$19)))))))))</f>
        <v>W5</v>
      </c>
      <c r="D7" s="35" t="str">
        <f aca="false">IF(O7=1,"L4",IF(N7=1,"Op",IF(M7=1,"Ub",IF(L7=1,"Uok",IF(K7=1,"Uwż",IF(J7=1,"Uw",IF(P7=1,$P$3,IF(WEEKDAY(B7)=7,"W5",IF(WEEKDAY(B7)=1,"W5",Podsumowanie!$G$19+F7+G7+H7+I7)))))))))</f>
        <v>W5</v>
      </c>
      <c r="E7" s="32" t="n">
        <f aca="false">IF(C7=Podsumowanie!$F$19,D7-C7,SUM(F7:I7))</f>
        <v>0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customFormat="false" ht="13.95" hidden="false" customHeight="false" outlineLevel="0" collapsed="false">
      <c r="A8" s="57" t="n">
        <v>5</v>
      </c>
      <c r="B8" s="58" t="n">
        <f aca="false">DATE($B$1,IF($E$1="październik",10),A8)</f>
        <v>44109</v>
      </c>
      <c r="C8" s="53" t="n">
        <f aca="false">IF(O8=1,"L4",IF(N8=1,"Op",IF(M8=1,"Ub",IF(L8=1,"Uok",IF(K8=1,"Uwż",IF(J8=1,"Uw",IF(P8=1,$P$3,IF(WEEKDAY(B8)=7,"W5",IF(WEEKDAY(B8)=1,"W5",Podsumowanie!$F$19)))))))))</f>
        <v>0.3125</v>
      </c>
      <c r="D8" s="35" t="n">
        <f aca="false">IF(O8=1,"L4",IF(N8=1,"Op",IF(M8=1,"Ub",IF(L8=1,"Uok",IF(K8=1,"Uwż",IF(J8=1,"Uw",IF(P8=1,$P$3,IF(WEEKDAY(B8)=7,"W5",IF(WEEKDAY(B8)=1,"W5",Podsumowanie!$G$19+F8+G8+H8+I8)))))))))</f>
        <v>0.645833333333333</v>
      </c>
      <c r="E8" s="32" t="n">
        <f aca="false">IF(C8=Podsumowanie!$F$19,D8-C8,SUM(F8:I8))</f>
        <v>0.333333333333333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customFormat="false" ht="13.95" hidden="false" customHeight="false" outlineLevel="0" collapsed="false">
      <c r="A9" s="61" t="n">
        <v>6</v>
      </c>
      <c r="B9" s="58" t="n">
        <f aca="false">DATE($B$1,IF($E$1="październik",10),A9)</f>
        <v>44110</v>
      </c>
      <c r="C9" s="53" t="n">
        <f aca="false">IF(O9=1,"L4",IF(N9=1,"Op",IF(M9=1,"Ub",IF(L9=1,"Uok",IF(K9=1,"Uwż",IF(J9=1,"Uw",IF(P9=1,$P$3,IF(WEEKDAY(B9)=7,"W5",IF(WEEKDAY(B9)=1,"W5",Podsumowanie!$F$19)))))))))</f>
        <v>0.3125</v>
      </c>
      <c r="D9" s="35" t="n">
        <f aca="false">IF(O9=1,"L4",IF(N9=1,"Op",IF(M9=1,"Ub",IF(L9=1,"Uok",IF(K9=1,"Uwż",IF(J9=1,"Uw",IF(P9=1,$P$3,IF(WEEKDAY(B9)=7,"W5",IF(WEEKDAY(B9)=1,"W5",Podsumowanie!$G$19+F9+G9+H9+I9)))))))))</f>
        <v>0.645833333333333</v>
      </c>
      <c r="E9" s="32" t="n">
        <f aca="false">IF(C9=Podsumowanie!$F$19,D9-C9,SUM(F9:I9))</f>
        <v>0.333333333333333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customFormat="false" ht="13.95" hidden="false" customHeight="false" outlineLevel="0" collapsed="false">
      <c r="A10" s="57" t="n">
        <v>7</v>
      </c>
      <c r="B10" s="58" t="n">
        <f aca="false">DATE($B$1,IF($E$1="październik",10),A10)</f>
        <v>44111</v>
      </c>
      <c r="C10" s="53" t="n">
        <f aca="false">IF(O10=1,"L4",IF(N10=1,"Op",IF(M10=1,"Ub",IF(L10=1,"Uok",IF(K10=1,"Uwż",IF(J10=1,"Uw",IF(P10=1,$P$3,IF(WEEKDAY(B10)=7,"W5",IF(WEEKDAY(B10)=1,"W5",Podsumowanie!$F$19)))))))))</f>
        <v>0.3125</v>
      </c>
      <c r="D10" s="35" t="n">
        <f aca="false">IF(O10=1,"L4",IF(N10=1,"Op",IF(M10=1,"Ub",IF(L10=1,"Uok",IF(K10=1,"Uwż",IF(J10=1,"Uw",IF(P10=1,$P$3,IF(WEEKDAY(B10)=7,"W5",IF(WEEKDAY(B10)=1,"W5",Podsumowanie!$G$19+F10+G10+H10+I10)))))))))</f>
        <v>0.645833333333333</v>
      </c>
      <c r="E10" s="32" t="n">
        <f aca="false">IF(C10=Podsumowanie!$F$19,D10-C10,SUM(F10:I10))</f>
        <v>0.333333333333333</v>
      </c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customFormat="false" ht="13.95" hidden="false" customHeight="false" outlineLevel="0" collapsed="false">
      <c r="A11" s="61" t="n">
        <v>8</v>
      </c>
      <c r="B11" s="58" t="n">
        <f aca="false">DATE($B$1,IF($E$1="październik",10),A11)</f>
        <v>44112</v>
      </c>
      <c r="C11" s="53" t="n">
        <f aca="false">IF(O11=1,"L4",IF(N11=1,"Op",IF(M11=1,"Ub",IF(L11=1,"Uok",IF(K11=1,"Uwż",IF(J11=1,"Uw",IF(P11=1,$P$3,IF(WEEKDAY(B11)=7,"W5",IF(WEEKDAY(B11)=1,"W5",Podsumowanie!$F$19)))))))))</f>
        <v>0.3125</v>
      </c>
      <c r="D11" s="35" t="n">
        <f aca="false">IF(O11=1,"L4",IF(N11=1,"Op",IF(M11=1,"Ub",IF(L11=1,"Uok",IF(K11=1,"Uwż",IF(J11=1,"Uw",IF(P11=1,$P$3,IF(WEEKDAY(B11)=7,"W5",IF(WEEKDAY(B11)=1,"W5",Podsumowanie!$G$19+F11+G11+H11+I11)))))))))</f>
        <v>0.645833333333333</v>
      </c>
      <c r="E11" s="32" t="n">
        <f aca="false">IF(C11=Podsumowanie!$F$19,D11-C11,SUM(F11:I11))</f>
        <v>0.333333333333333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customFormat="false" ht="13.95" hidden="false" customHeight="false" outlineLevel="0" collapsed="false">
      <c r="A12" s="57" t="n">
        <v>9</v>
      </c>
      <c r="B12" s="58" t="n">
        <f aca="false">DATE($B$1,IF($E$1="październik",10),A12)</f>
        <v>44113</v>
      </c>
      <c r="C12" s="53" t="n">
        <f aca="false">IF(O12=1,"L4",IF(N12=1,"Op",IF(M12=1,"Ub",IF(L12=1,"Uok",IF(K12=1,"Uwż",IF(J12=1,"Uw",IF(P12=1,$P$3,IF(WEEKDAY(B12)=7,"W5",IF(WEEKDAY(B12)=1,"W5",Podsumowanie!$F$19)))))))))</f>
        <v>0.3125</v>
      </c>
      <c r="D12" s="35" t="n">
        <f aca="false">IF(O12=1,"L4",IF(N12=1,"Op",IF(M12=1,"Ub",IF(L12=1,"Uok",IF(K12=1,"Uwż",IF(J12=1,"Uw",IF(P12=1,$P$3,IF(WEEKDAY(B12)=7,"W5",IF(WEEKDAY(B12)=1,"W5",Podsumowanie!$G$19+F12+G12+H12+I12)))))))))</f>
        <v>0.645833333333333</v>
      </c>
      <c r="E12" s="32" t="n">
        <f aca="false">IF(C12=Podsumowanie!$F$19,D12-C12,SUM(F12:I12))</f>
        <v>0.333333333333333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customFormat="false" ht="13.95" hidden="false" customHeight="false" outlineLevel="0" collapsed="false">
      <c r="A13" s="61" t="n">
        <v>10</v>
      </c>
      <c r="B13" s="58" t="n">
        <f aca="false">DATE($B$1,IF($E$1="październik",10),A13)</f>
        <v>44114</v>
      </c>
      <c r="C13" s="53" t="str">
        <f aca="false">IF(O13=1,"L4",IF(N13=1,"Op",IF(M13=1,"Ub",IF(L13=1,"Uok",IF(K13=1,"Uwż",IF(J13=1,"Uw",IF(P13=1,$P$3,IF(WEEKDAY(B13)=7,"W5",IF(WEEKDAY(B13)=1,"W5",Podsumowanie!$F$19)))))))))</f>
        <v>W5</v>
      </c>
      <c r="D13" s="35" t="str">
        <f aca="false">IF(O13=1,"L4",IF(N13=1,"Op",IF(M13=1,"Ub",IF(L13=1,"Uok",IF(K13=1,"Uwż",IF(J13=1,"Uw",IF(P13=1,$P$3,IF(WEEKDAY(B13)=7,"W5",IF(WEEKDAY(B13)=1,"W5",Podsumowanie!$G$19+F13+G13+H13+I13)))))))))</f>
        <v>W5</v>
      </c>
      <c r="E13" s="32" t="n">
        <f aca="false">IF(C13=Podsumowanie!$F$19,D13-C13,SUM(F13:I13))</f>
        <v>0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customFormat="false" ht="13.95" hidden="false" customHeight="false" outlineLevel="0" collapsed="false">
      <c r="A14" s="57" t="n">
        <v>11</v>
      </c>
      <c r="B14" s="58" t="n">
        <f aca="false">DATE($B$1,IF($E$1="październik",10),A14)</f>
        <v>44115</v>
      </c>
      <c r="C14" s="53" t="str">
        <f aca="false">IF(O14=1,"L4",IF(N14=1,"Op",IF(M14=1,"Ub",IF(L14=1,"Uok",IF(K14=1,"Uwż",IF(J14=1,"Uw",IF(P14=1,$P$3,IF(WEEKDAY(B14)=7,"W5",IF(WEEKDAY(B14)=1,"W5",Podsumowanie!$F$19)))))))))</f>
        <v>W5</v>
      </c>
      <c r="D14" s="35" t="str">
        <f aca="false">IF(O14=1,"L4",IF(N14=1,"Op",IF(M14=1,"Ub",IF(L14=1,"Uok",IF(K14=1,"Uwż",IF(J14=1,"Uw",IF(P14=1,$P$3,IF(WEEKDAY(B14)=7,"W5",IF(WEEKDAY(B14)=1,"W5",Podsumowanie!$G$19+F14+G14+H14+I14)))))))))</f>
        <v>W5</v>
      </c>
      <c r="E14" s="32" t="n">
        <f aca="false">IF(C14=Podsumowanie!$F$19,D14-C14,SUM(F14:I14))</f>
        <v>0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customFormat="false" ht="13.95" hidden="false" customHeight="false" outlineLevel="0" collapsed="false">
      <c r="A15" s="61" t="n">
        <v>12</v>
      </c>
      <c r="B15" s="58" t="n">
        <f aca="false">DATE($B$1,IF($E$1="październik",10),A15)</f>
        <v>44116</v>
      </c>
      <c r="C15" s="53" t="n">
        <f aca="false">IF(O15=1,"L4",IF(N15=1,"Op",IF(M15=1,"Ub",IF(L15=1,"Uok",IF(K15=1,"Uwż",IF(J15=1,"Uw",IF(P15=1,$P$3,IF(WEEKDAY(B15)=7,"W5",IF(WEEKDAY(B15)=1,"W5",Podsumowanie!$F$19)))))))))</f>
        <v>0.3125</v>
      </c>
      <c r="D15" s="35" t="n">
        <f aca="false">IF(O15=1,"L4",IF(N15=1,"Op",IF(M15=1,"Ub",IF(L15=1,"Uok",IF(K15=1,"Uwż",IF(J15=1,"Uw",IF(P15=1,$P$3,IF(WEEKDAY(B15)=7,"W5",IF(WEEKDAY(B15)=1,"W5",Podsumowanie!$G$19+F15+G15+H15+I15)))))))))</f>
        <v>0.645833333333333</v>
      </c>
      <c r="E15" s="32" t="n">
        <f aca="false">IF(C15=Podsumowanie!$F$19,D15-C15,SUM(F15:I15))</f>
        <v>0.333333333333333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customFormat="false" ht="13.95" hidden="false" customHeight="false" outlineLevel="0" collapsed="false">
      <c r="A16" s="57" t="n">
        <v>13</v>
      </c>
      <c r="B16" s="58" t="n">
        <f aca="false">DATE($B$1,IF($E$1="październik",10),A16)</f>
        <v>44117</v>
      </c>
      <c r="C16" s="53" t="n">
        <f aca="false">IF(O16=1,"L4",IF(N16=1,"Op",IF(M16=1,"Ub",IF(L16=1,"Uok",IF(K16=1,"Uwż",IF(J16=1,"Uw",IF(P16=1,$P$3,IF(WEEKDAY(B16)=7,"W5",IF(WEEKDAY(B16)=1,"W5",Podsumowanie!$F$19)))))))))</f>
        <v>0.3125</v>
      </c>
      <c r="D16" s="35" t="n">
        <f aca="false">IF(O16=1,"L4",IF(N16=1,"Op",IF(M16=1,"Ub",IF(L16=1,"Uok",IF(K16=1,"Uwż",IF(J16=1,"Uw",IF(P16=1,$P$3,IF(WEEKDAY(B16)=7,"W5",IF(WEEKDAY(B16)=1,"W5",Podsumowanie!$G$19+F16+G16+H16+I16)))))))))</f>
        <v>0.645833333333333</v>
      </c>
      <c r="E16" s="32" t="n">
        <f aca="false">IF(C16=Podsumowanie!$F$19,D16-C16,SUM(F16:I16))</f>
        <v>0.333333333333333</v>
      </c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customFormat="false" ht="13.95" hidden="false" customHeight="false" outlineLevel="0" collapsed="false">
      <c r="A17" s="61" t="n">
        <v>14</v>
      </c>
      <c r="B17" s="58" t="n">
        <f aca="false">DATE($B$1,IF($E$1="październik",10),A17)</f>
        <v>44118</v>
      </c>
      <c r="C17" s="53" t="n">
        <f aca="false">IF(O17=1,"L4",IF(N17=1,"Op",IF(M17=1,"Ub",IF(L17=1,"Uok",IF(K17=1,"Uwż",IF(J17=1,"Uw",IF(P17=1,$P$3,IF(WEEKDAY(B17)=7,"W5",IF(WEEKDAY(B17)=1,"W5",Podsumowanie!$F$19)))))))))</f>
        <v>0.3125</v>
      </c>
      <c r="D17" s="35" t="n">
        <f aca="false">IF(O17=1,"L4",IF(N17=1,"Op",IF(M17=1,"Ub",IF(L17=1,"Uok",IF(K17=1,"Uwż",IF(J17=1,"Uw",IF(P17=1,$P$3,IF(WEEKDAY(B17)=7,"W5",IF(WEEKDAY(B17)=1,"W5",Podsumowanie!$G$19+F17+G17+H17+I17)))))))))</f>
        <v>0.645833333333333</v>
      </c>
      <c r="E17" s="32" t="n">
        <f aca="false">IF(C17=Podsumowanie!$F$19,D17-C17,SUM(F17:I17))</f>
        <v>0.333333333333333</v>
      </c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customFormat="false" ht="13.95" hidden="false" customHeight="false" outlineLevel="0" collapsed="false">
      <c r="A18" s="57" t="n">
        <v>15</v>
      </c>
      <c r="B18" s="58" t="n">
        <f aca="false">DATE($B$1,IF($E$1="październik",10),A18)</f>
        <v>44119</v>
      </c>
      <c r="C18" s="53" t="n">
        <f aca="false">IF(O18=1,"L4",IF(N18=1,"Op",IF(M18=1,"Ub",IF(L18=1,"Uok",IF(K18=1,"Uwż",IF(J18=1,"Uw",IF(P18=1,$P$3,IF(WEEKDAY(B18)=7,"W5",IF(WEEKDAY(B18)=1,"W5",Podsumowanie!$F$19)))))))))</f>
        <v>0.3125</v>
      </c>
      <c r="D18" s="35" t="n">
        <f aca="false">IF(O18=1,"L4",IF(N18=1,"Op",IF(M18=1,"Ub",IF(L18=1,"Uok",IF(K18=1,"Uwż",IF(J18=1,"Uw",IF(P18=1,$P$3,IF(WEEKDAY(B18)=7,"W5",IF(WEEKDAY(B18)=1,"W5",Podsumowanie!$G$19+F18+G18+H18+I18)))))))))</f>
        <v>0.645833333333333</v>
      </c>
      <c r="E18" s="32" t="n">
        <f aca="false">IF(C18=Podsumowanie!$F$19,D18-C18,SUM(F18:I18))</f>
        <v>0.333333333333333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customFormat="false" ht="13.95" hidden="false" customHeight="false" outlineLevel="0" collapsed="false">
      <c r="A19" s="61" t="n">
        <v>16</v>
      </c>
      <c r="B19" s="58" t="n">
        <f aca="false">DATE($B$1,IF($E$1="październik",10),A19)</f>
        <v>44120</v>
      </c>
      <c r="C19" s="53" t="n">
        <f aca="false">IF(O19=1,"L4",IF(N19=1,"Op",IF(M19=1,"Ub",IF(L19=1,"Uok",IF(K19=1,"Uwż",IF(J19=1,"Uw",IF(P19=1,$P$3,IF(WEEKDAY(B19)=7,"W5",IF(WEEKDAY(B19)=1,"W5",Podsumowanie!$F$19)))))))))</f>
        <v>0.3125</v>
      </c>
      <c r="D19" s="35" t="n">
        <f aca="false">IF(O19=1,"L4",IF(N19=1,"Op",IF(M19=1,"Ub",IF(L19=1,"Uok",IF(K19=1,"Uwż",IF(J19=1,"Uw",IF(P19=1,$P$3,IF(WEEKDAY(B19)=7,"W5",IF(WEEKDAY(B19)=1,"W5",Podsumowanie!$G$19+F19+G19+H19+I19)))))))))</f>
        <v>0.645833333333333</v>
      </c>
      <c r="E19" s="32" t="n">
        <f aca="false">IF(C19=Podsumowanie!$F$19,D19-C19,SUM(F19:I19))</f>
        <v>0.333333333333333</v>
      </c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customFormat="false" ht="13.95" hidden="false" customHeight="false" outlineLevel="0" collapsed="false">
      <c r="A20" s="57" t="n">
        <v>17</v>
      </c>
      <c r="B20" s="58" t="n">
        <f aca="false">DATE($B$1,IF($E$1="październik",10),A20)</f>
        <v>44121</v>
      </c>
      <c r="C20" s="53" t="str">
        <f aca="false">IF(O20=1,"L4",IF(N20=1,"Op",IF(M20=1,"Ub",IF(L20=1,"Uok",IF(K20=1,"Uwż",IF(J20=1,"Uw",IF(P20=1,$P$3,IF(WEEKDAY(B20)=7,"W5",IF(WEEKDAY(B20)=1,"W5",Podsumowanie!$F$19)))))))))</f>
        <v>W5</v>
      </c>
      <c r="D20" s="35" t="str">
        <f aca="false">IF(O20=1,"L4",IF(N20=1,"Op",IF(M20=1,"Ub",IF(L20=1,"Uok",IF(K20=1,"Uwż",IF(J20=1,"Uw",IF(P20=1,$P$3,IF(WEEKDAY(B20)=7,"W5",IF(WEEKDAY(B20)=1,"W5",Podsumowanie!$G$19+F20+G20+H20+I20)))))))))</f>
        <v>W5</v>
      </c>
      <c r="E20" s="32" t="n">
        <f aca="false">IF(C20=Podsumowanie!$F$19,D20-C20,SUM(F20:I20))</f>
        <v>0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customFormat="false" ht="13.95" hidden="false" customHeight="false" outlineLevel="0" collapsed="false">
      <c r="A21" s="61" t="n">
        <v>18</v>
      </c>
      <c r="B21" s="58" t="n">
        <f aca="false">DATE($B$1,IF($E$1="październik",10),A21)</f>
        <v>44122</v>
      </c>
      <c r="C21" s="53" t="str">
        <f aca="false">IF(O21=1,"L4",IF(N21=1,"Op",IF(M21=1,"Ub",IF(L21=1,"Uok",IF(K21=1,"Uwż",IF(J21=1,"Uw",IF(P21=1,$P$3,IF(WEEKDAY(B21)=7,"W5",IF(WEEKDAY(B21)=1,"W5",Podsumowanie!$F$19)))))))))</f>
        <v>W5</v>
      </c>
      <c r="D21" s="35" t="str">
        <f aca="false">IF(O21=1,"L4",IF(N21=1,"Op",IF(M21=1,"Ub",IF(L21=1,"Uok",IF(K21=1,"Uwż",IF(J21=1,"Uw",IF(P21=1,$P$3,IF(WEEKDAY(B21)=7,"W5",IF(WEEKDAY(B21)=1,"W5",Podsumowanie!$G$19+F21+G21+H21+I21)))))))))</f>
        <v>W5</v>
      </c>
      <c r="E21" s="32" t="n">
        <f aca="false">IF(C21=Podsumowanie!$F$19,D21-C21,SUM(F21:I21))</f>
        <v>0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customFormat="false" ht="13.95" hidden="false" customHeight="false" outlineLevel="0" collapsed="false">
      <c r="A22" s="57" t="n">
        <v>19</v>
      </c>
      <c r="B22" s="58" t="n">
        <f aca="false">DATE($B$1,IF($E$1="październik",10),A22)</f>
        <v>44123</v>
      </c>
      <c r="C22" s="53" t="n">
        <f aca="false">IF(O22=1,"L4",IF(N22=1,"Op",IF(M22=1,"Ub",IF(L22=1,"Uok",IF(K22=1,"Uwż",IF(J22=1,"Uw",IF(P22=1,$P$3,IF(WEEKDAY(B22)=7,"W5",IF(WEEKDAY(B22)=1,"W5",Podsumowanie!$F$19)))))))))</f>
        <v>0.3125</v>
      </c>
      <c r="D22" s="35" t="n">
        <f aca="false">IF(O22=1,"L4",IF(N22=1,"Op",IF(M22=1,"Ub",IF(L22=1,"Uok",IF(K22=1,"Uwż",IF(J22=1,"Uw",IF(P22=1,$P$3,IF(WEEKDAY(B22)=7,"W5",IF(WEEKDAY(B22)=1,"W5",Podsumowanie!$G$19+F22+G22+H22+I22)))))))))</f>
        <v>0.645833333333333</v>
      </c>
      <c r="E22" s="32" t="n">
        <f aca="false">IF(C22=Podsumowanie!$F$19,D22-C22,SUM(F22:I22))</f>
        <v>0.333333333333333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customFormat="false" ht="13.95" hidden="false" customHeight="false" outlineLevel="0" collapsed="false">
      <c r="A23" s="61" t="n">
        <v>20</v>
      </c>
      <c r="B23" s="58" t="n">
        <f aca="false">DATE($B$1,IF($E$1="październik",10),A23)</f>
        <v>44124</v>
      </c>
      <c r="C23" s="53" t="n">
        <f aca="false">IF(O23=1,"L4",IF(N23=1,"Op",IF(M23=1,"Ub",IF(L23=1,"Uok",IF(K23=1,"Uwż",IF(J23=1,"Uw",IF(P23=1,$P$3,IF(WEEKDAY(B23)=7,"W5",IF(WEEKDAY(B23)=1,"W5",Podsumowanie!$F$19)))))))))</f>
        <v>0.3125</v>
      </c>
      <c r="D23" s="35" t="n">
        <f aca="false">IF(O23=1,"L4",IF(N23=1,"Op",IF(M23=1,"Ub",IF(L23=1,"Uok",IF(K23=1,"Uwż",IF(J23=1,"Uw",IF(P23=1,$P$3,IF(WEEKDAY(B23)=7,"W5",IF(WEEKDAY(B23)=1,"W5",Podsumowanie!$G$19+F23+G23+H23+I23)))))))))</f>
        <v>0.645833333333333</v>
      </c>
      <c r="E23" s="32" t="n">
        <f aca="false">IF(C23=Podsumowanie!$F$19,D23-C23,SUM(F23:I23))</f>
        <v>0.333333333333333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customFormat="false" ht="13.95" hidden="false" customHeight="false" outlineLevel="0" collapsed="false">
      <c r="A24" s="57" t="n">
        <v>21</v>
      </c>
      <c r="B24" s="58" t="n">
        <f aca="false">DATE($B$1,IF($E$1="październik",10),A24)</f>
        <v>44125</v>
      </c>
      <c r="C24" s="53" t="n">
        <f aca="false">IF(O24=1,"L4",IF(N24=1,"Op",IF(M24=1,"Ub",IF(L24=1,"Uok",IF(K24=1,"Uwż",IF(J24=1,"Uw",IF(P24=1,$P$3,IF(WEEKDAY(B24)=7,"W5",IF(WEEKDAY(B24)=1,"W5",Podsumowanie!$F$19)))))))))</f>
        <v>0.3125</v>
      </c>
      <c r="D24" s="35" t="n">
        <f aca="false">IF(O24=1,"L4",IF(N24=1,"Op",IF(M24=1,"Ub",IF(L24=1,"Uok",IF(K24=1,"Uwż",IF(J24=1,"Uw",IF(P24=1,$P$3,IF(WEEKDAY(B24)=7,"W5",IF(WEEKDAY(B24)=1,"W5",Podsumowanie!$G$19+F24+G24+H24+I24)))))))))</f>
        <v>0.645833333333333</v>
      </c>
      <c r="E24" s="32" t="n">
        <f aca="false">IF(C24=Podsumowanie!$F$19,D24-C24,SUM(F24:I24))</f>
        <v>0.333333333333333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customFormat="false" ht="13.95" hidden="false" customHeight="false" outlineLevel="0" collapsed="false">
      <c r="A25" s="61" t="n">
        <v>22</v>
      </c>
      <c r="B25" s="58" t="n">
        <f aca="false">DATE($B$1,IF($E$1="październik",10),A25)</f>
        <v>44126</v>
      </c>
      <c r="C25" s="53" t="n">
        <f aca="false">IF(O25=1,"L4",IF(N25=1,"Op",IF(M25=1,"Ub",IF(L25=1,"Uok",IF(K25=1,"Uwż",IF(J25=1,"Uw",IF(P25=1,$P$3,IF(WEEKDAY(B25)=7,"W5",IF(WEEKDAY(B25)=1,"W5",Podsumowanie!$F$19)))))))))</f>
        <v>0.3125</v>
      </c>
      <c r="D25" s="35" t="n">
        <f aca="false">IF(O25=1,"L4",IF(N25=1,"Op",IF(M25=1,"Ub",IF(L25=1,"Uok",IF(K25=1,"Uwż",IF(J25=1,"Uw",IF(P25=1,$P$3,IF(WEEKDAY(B25)=7,"W5",IF(WEEKDAY(B25)=1,"W5",Podsumowanie!$G$19+F25+G25+H25+I25)))))))))</f>
        <v>0.645833333333333</v>
      </c>
      <c r="E25" s="32" t="n">
        <f aca="false">IF(C25=Podsumowanie!$F$19,D25-C25,SUM(F25:I25))</f>
        <v>0.333333333333333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customFormat="false" ht="13.95" hidden="false" customHeight="false" outlineLevel="0" collapsed="false">
      <c r="A26" s="57" t="n">
        <v>23</v>
      </c>
      <c r="B26" s="58" t="n">
        <f aca="false">DATE($B$1,IF($E$1="październik",10),A26)</f>
        <v>44127</v>
      </c>
      <c r="C26" s="53" t="n">
        <f aca="false">IF(O26=1,"L4",IF(N26=1,"Op",IF(M26=1,"Ub",IF(L26=1,"Uok",IF(K26=1,"Uwż",IF(J26=1,"Uw",IF(P26=1,$P$3,IF(WEEKDAY(B26)=7,"W5",IF(WEEKDAY(B26)=1,"W5",Podsumowanie!$F$19)))))))))</f>
        <v>0.3125</v>
      </c>
      <c r="D26" s="35" t="n">
        <f aca="false">IF(O26=1,"L4",IF(N26=1,"Op",IF(M26=1,"Ub",IF(L26=1,"Uok",IF(K26=1,"Uwż",IF(J26=1,"Uw",IF(P26=1,$P$3,IF(WEEKDAY(B26)=7,"W5",IF(WEEKDAY(B26)=1,"W5",Podsumowanie!$G$19+F26+G26+H26+I26)))))))))</f>
        <v>0.645833333333333</v>
      </c>
      <c r="E26" s="32" t="n">
        <f aca="false">IF(C26=Podsumowanie!$F$19,D26-C26,SUM(F26:I26))</f>
        <v>0.333333333333333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customFormat="false" ht="13.95" hidden="false" customHeight="false" outlineLevel="0" collapsed="false">
      <c r="A27" s="61" t="n">
        <v>24</v>
      </c>
      <c r="B27" s="58" t="n">
        <f aca="false">DATE($B$1,IF($E$1="październik",10),A27)</f>
        <v>44128</v>
      </c>
      <c r="C27" s="53" t="str">
        <f aca="false">IF(O27=1,"L4",IF(N27=1,"Op",IF(M27=1,"Ub",IF(L27=1,"Uok",IF(K27=1,"Uwż",IF(J27=1,"Uw",IF(P27=1,$P$3,IF(WEEKDAY(B27)=7,"W5",IF(WEEKDAY(B27)=1,"W5",Podsumowanie!$F$19)))))))))</f>
        <v>W5</v>
      </c>
      <c r="D27" s="35" t="str">
        <f aca="false">IF(O27=1,"L4",IF(N27=1,"Op",IF(M27=1,"Ub",IF(L27=1,"Uok",IF(K27=1,"Uwż",IF(J27=1,"Uw",IF(P27=1,$P$3,IF(WEEKDAY(B27)=7,"W5",IF(WEEKDAY(B27)=1,"W5",Podsumowanie!$G$19+F27+G27+H27+I27)))))))))</f>
        <v>W5</v>
      </c>
      <c r="E27" s="32" t="n">
        <f aca="false">IF(C27=Podsumowanie!$F$19,D27-C27,SUM(F27:I27))</f>
        <v>0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customFormat="false" ht="13.95" hidden="false" customHeight="false" outlineLevel="0" collapsed="false">
      <c r="A28" s="57" t="n">
        <v>25</v>
      </c>
      <c r="B28" s="58" t="n">
        <f aca="false">DATE($B$1,IF($E$1="październik",10),A28)</f>
        <v>44129</v>
      </c>
      <c r="C28" s="53" t="str">
        <f aca="false">IF(O28=1,"L4",IF(N28=1,"Op",IF(M28=1,"Ub",IF(L28=1,"Uok",IF(K28=1,"Uwż",IF(J28=1,"Uw",IF(P28=1,$P$3,IF(WEEKDAY(B28)=7,"W5",IF(WEEKDAY(B28)=1,"W5",Podsumowanie!$F$19)))))))))</f>
        <v>W5</v>
      </c>
      <c r="D28" s="35" t="str">
        <f aca="false">IF(O28=1,"L4",IF(N28=1,"Op",IF(M28=1,"Ub",IF(L28=1,"Uok",IF(K28=1,"Uwż",IF(J28=1,"Uw",IF(P28=1,$P$3,IF(WEEKDAY(B28)=7,"W5",IF(WEEKDAY(B28)=1,"W5",Podsumowanie!$G$19+F28+G28+H28+I28)))))))))</f>
        <v>W5</v>
      </c>
      <c r="E28" s="32" t="n">
        <f aca="false">IF(C28=Podsumowanie!$F$19,D28-C28,SUM(F28:I28))</f>
        <v>0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customFormat="false" ht="13.95" hidden="false" customHeight="false" outlineLevel="0" collapsed="false">
      <c r="A29" s="61" t="n">
        <v>26</v>
      </c>
      <c r="B29" s="58" t="n">
        <f aca="false">DATE($B$1,IF($E$1="październik",10),A29)</f>
        <v>44130</v>
      </c>
      <c r="C29" s="53" t="n">
        <f aca="false">IF(O29=1,"L4",IF(N29=1,"Op",IF(M29=1,"Ub",IF(L29=1,"Uok",IF(K29=1,"Uwż",IF(J29=1,"Uw",IF(P29=1,$P$3,IF(WEEKDAY(B29)=7,"W5",IF(WEEKDAY(B29)=1,"W5",Podsumowanie!$F$19)))))))))</f>
        <v>0.3125</v>
      </c>
      <c r="D29" s="35" t="n">
        <f aca="false">IF(O29=1,"L4",IF(N29=1,"Op",IF(M29=1,"Ub",IF(L29=1,"Uok",IF(K29=1,"Uwż",IF(J29=1,"Uw",IF(P29=1,$P$3,IF(WEEKDAY(B29)=7,"W5",IF(WEEKDAY(B29)=1,"W5",Podsumowanie!$G$19+F29+G29+H29+I29)))))))))</f>
        <v>0.645833333333333</v>
      </c>
      <c r="E29" s="32" t="n">
        <f aca="false">IF(C29=Podsumowanie!$F$19,D29-C29,SUM(F29:I29))</f>
        <v>0.333333333333333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customFormat="false" ht="13.95" hidden="false" customHeight="false" outlineLevel="0" collapsed="false">
      <c r="A30" s="57" t="n">
        <v>27</v>
      </c>
      <c r="B30" s="58" t="n">
        <f aca="false">DATE($B$1,IF($E$1="październik",10),A30)</f>
        <v>44131</v>
      </c>
      <c r="C30" s="53" t="n">
        <f aca="false">IF(O30=1,"L4",IF(N30=1,"Op",IF(M30=1,"Ub",IF(L30=1,"Uok",IF(K30=1,"Uwż",IF(J30=1,"Uw",IF(P30=1,$P$3,IF(WEEKDAY(B30)=7,"W5",IF(WEEKDAY(B30)=1,"W5",Podsumowanie!$F$19)))))))))</f>
        <v>0.3125</v>
      </c>
      <c r="D30" s="35" t="n">
        <f aca="false">IF(O30=1,"L4",IF(N30=1,"Op",IF(M30=1,"Ub",IF(L30=1,"Uok",IF(K30=1,"Uwż",IF(J30=1,"Uw",IF(P30=1,$P$3,IF(WEEKDAY(B30)=7,"W5",IF(WEEKDAY(B30)=1,"W5",Podsumowanie!$G$19+F30+G30+H30+I30)))))))))</f>
        <v>0.645833333333333</v>
      </c>
      <c r="E30" s="32" t="n">
        <f aca="false">IF(C30=Podsumowanie!$F$19,D30-C30,SUM(F30:I30))</f>
        <v>0.333333333333333</v>
      </c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customFormat="false" ht="13.95" hidden="false" customHeight="false" outlineLevel="0" collapsed="false">
      <c r="A31" s="61" t="n">
        <v>28</v>
      </c>
      <c r="B31" s="58" t="n">
        <f aca="false">DATE($B$1,IF($E$1="październik",10),A31)</f>
        <v>44132</v>
      </c>
      <c r="C31" s="53" t="n">
        <f aca="false">IF(O31=1,"L4",IF(N31=1,"Op",IF(M31=1,"Ub",IF(L31=1,"Uok",IF(K31=1,"Uwż",IF(J31=1,"Uw",IF(P31=1,$P$3,IF(WEEKDAY(B31)=7,"W5",IF(WEEKDAY(B31)=1,"W5",Podsumowanie!$F$19)))))))))</f>
        <v>0.3125</v>
      </c>
      <c r="D31" s="35" t="n">
        <f aca="false">IF(O31=1,"L4",IF(N31=1,"Op",IF(M31=1,"Ub",IF(L31=1,"Uok",IF(K31=1,"Uwż",IF(J31=1,"Uw",IF(P31=1,$P$3,IF(WEEKDAY(B31)=7,"W5",IF(WEEKDAY(B31)=1,"W5",Podsumowanie!$G$19+F31+G31+H31+I31)))))))))</f>
        <v>0.645833333333333</v>
      </c>
      <c r="E31" s="32" t="n">
        <f aca="false">IF(C31=Podsumowanie!$F$19,D31-C31,SUM(F31:I31))</f>
        <v>0.333333333333333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customFormat="false" ht="13.95" hidden="false" customHeight="false" outlineLevel="0" collapsed="false">
      <c r="A32" s="57" t="n">
        <v>29</v>
      </c>
      <c r="B32" s="58" t="n">
        <f aca="false">DATE($B$1,IF($E$1="październik",10),A32)</f>
        <v>44133</v>
      </c>
      <c r="C32" s="53" t="n">
        <f aca="false">IF(O32=1,"L4",IF(N32=1,"Op",IF(M32=1,"Ub",IF(L32=1,"Uok",IF(K32=1,"Uwż",IF(J32=1,"Uw",IF(P32=1,$P$3,IF(WEEKDAY(B32)=7,"W5",IF(WEEKDAY(B32)=1,"W5",Podsumowanie!$F$19)))))))))</f>
        <v>0.3125</v>
      </c>
      <c r="D32" s="35" t="n">
        <f aca="false">IF(O32=1,"L4",IF(N32=1,"Op",IF(M32=1,"Ub",IF(L32=1,"Uok",IF(K32=1,"Uwż",IF(J32=1,"Uw",IF(P32=1,$P$3,IF(WEEKDAY(B32)=7,"W5",IF(WEEKDAY(B32)=1,"W5",Podsumowanie!$G$19+F32+G32+H32+I32)))))))))</f>
        <v>0.645833333333333</v>
      </c>
      <c r="E32" s="32" t="n">
        <f aca="false">IF(C32=Podsumowanie!$F$19,D32-C32,SUM(F32:I32))</f>
        <v>0.333333333333333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customFormat="false" ht="13.95" hidden="false" customHeight="false" outlineLevel="0" collapsed="false">
      <c r="A33" s="61" t="n">
        <v>30</v>
      </c>
      <c r="B33" s="58" t="n">
        <f aca="false">DATE($B$1,IF($E$1="październik",10),A33)</f>
        <v>44134</v>
      </c>
      <c r="C33" s="53" t="n">
        <f aca="false">IF(O33=1,"L4",IF(N33=1,"Op",IF(M33=1,"Ub",IF(L33=1,"Uok",IF(K33=1,"Uwż",IF(J33=1,"Uw",IF(P33=1,$P$3,IF(WEEKDAY(B33)=7,"W5",IF(WEEKDAY(B33)=1,"W5",Podsumowanie!$F$19)))))))))</f>
        <v>0.3125</v>
      </c>
      <c r="D33" s="35" t="n">
        <f aca="false">IF(O33=1,"L4",IF(N33=1,"Op",IF(M33=1,"Ub",IF(L33=1,"Uok",IF(K33=1,"Uwż",IF(J33=1,"Uw",IF(P33=1,$P$3,IF(WEEKDAY(B33)=7,"W5",IF(WEEKDAY(B33)=1,"W5",Podsumowanie!$G$19+F33+G33+H33+I33)))))))))</f>
        <v>0.645833333333333</v>
      </c>
      <c r="E33" s="32" t="n">
        <f aca="false">IF(C33=Podsumowanie!$F$19,D33-C33,SUM(F33:I33))</f>
        <v>0.333333333333333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customFormat="false" ht="13.95" hidden="false" customHeight="false" outlineLevel="0" collapsed="false">
      <c r="A34" s="62" t="n">
        <v>31</v>
      </c>
      <c r="B34" s="58" t="n">
        <f aca="false">DATE($B$1,IF($E$1="październik",10),A34)</f>
        <v>44135</v>
      </c>
      <c r="C34" s="53" t="str">
        <f aca="false">IF(O34=1,"L4",IF(N34=1,"Op",IF(M34=1,"Ub",IF(L34=1,"Uok",IF(K34=1,"Uwż",IF(J34=1,"Uw",IF(P34=1,$P$3,IF(WEEKDAY(B34)=7,"W5",IF(WEEKDAY(B34)=1,"W5",Podsumowanie!$F$19)))))))))</f>
        <v>W5</v>
      </c>
      <c r="D34" s="35" t="str">
        <f aca="false">IF(O34=1,"L4",IF(N34=1,"Op",IF(M34=1,"Ub",IF(L34=1,"Uok",IF(K34=1,"Uwż",IF(J34=1,"Uw",IF(P34=1,$P$3,IF(WEEKDAY(B34)=7,"W5",IF(WEEKDAY(B34)=1,"W5",Podsumowanie!$G$19+F34+G34+H34+I34)))))))))</f>
        <v>W5</v>
      </c>
      <c r="E34" s="32" t="n">
        <f aca="false">IF(C34=Podsumowanie!$F$19,D34-C34,SUM(F34:I34))</f>
        <v>0</v>
      </c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6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7.33333333333333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5" bottom="0.761805555555556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 Jagiełły 1a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3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33" activeCellId="0" sqref="P33"/>
    </sheetView>
  </sheetViews>
  <sheetFormatPr defaultRowHeight="12.8"/>
  <cols>
    <col collapsed="false" hidden="false" max="1" min="1" style="0" width="10.1224489795918"/>
    <col collapsed="false" hidden="false" max="2" min="2" style="0" width="12.8265306122449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f aca="false">Podsumowanie!A2</f>
        <v>2020</v>
      </c>
      <c r="C1" s="55"/>
      <c r="D1" s="54" t="s">
        <v>40</v>
      </c>
      <c r="E1" s="55" t="s">
        <v>33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54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53</v>
      </c>
      <c r="K2" s="54"/>
      <c r="L2" s="54"/>
      <c r="M2" s="54"/>
      <c r="N2" s="54"/>
      <c r="O2" s="54"/>
      <c r="P2" s="54"/>
      <c r="Q2" s="54" t="s">
        <v>54</v>
      </c>
    </row>
    <row r="3" customFormat="false" ht="46.5" hidden="false" customHeight="tru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95" hidden="false" customHeight="false" outlineLevel="0" collapsed="false">
      <c r="A4" s="57" t="n">
        <v>1</v>
      </c>
      <c r="B4" s="58" t="n">
        <f aca="false">DATE($B$1,IF($E$1="listopad",11),A4)</f>
        <v>44136</v>
      </c>
      <c r="C4" s="59" t="s">
        <v>60</v>
      </c>
      <c r="D4" s="59" t="s">
        <v>60</v>
      </c>
      <c r="E4" s="32" t="n">
        <f aca="false">IF(C4=Podsumowanie!$F$19,D4-C4,SUM(F4:I4))</f>
        <v>0</v>
      </c>
      <c r="F4" s="78"/>
      <c r="G4" s="78"/>
      <c r="H4" s="78"/>
      <c r="I4" s="78"/>
      <c r="J4" s="56"/>
      <c r="K4" s="56"/>
      <c r="L4" s="56"/>
      <c r="M4" s="56"/>
      <c r="N4" s="56"/>
      <c r="O4" s="56"/>
      <c r="P4" s="56"/>
      <c r="Q4" s="56"/>
    </row>
    <row r="5" customFormat="false" ht="13.95" hidden="false" customHeight="false" outlineLevel="0" collapsed="false">
      <c r="A5" s="61" t="n">
        <v>2</v>
      </c>
      <c r="B5" s="58" t="n">
        <f aca="false">DATE($B$1,IF($E$1="listopad",11),A5)</f>
        <v>44137</v>
      </c>
      <c r="C5" s="53" t="n">
        <f aca="false">IF(O5=1,"L4",IF(N5=1,"Op",IF(M5=1,"Ub",IF(L5=1,"Uok",IF(K5=1,"Uwż",IF(J5=1,"Uw",IF(P5=1,$P$3,IF(WEEKDAY(B5)=7,"W5",IF(WEEKDAY(B5)=1,"W5",Podsumowanie!$F$19)))))))))</f>
        <v>0.3125</v>
      </c>
      <c r="D5" s="53" t="n">
        <f aca="false">IF(O5=1,"L4",IF(N5=1,"Op",IF(M5=1,"Ub",IF(L5=1,"Uok",IF(K5=1,"Uwż",IF(J5=1,"Uw",IF(P5=1,$P$3,IF(WEEKDAY(B5)=7,"W5",IF(WEEKDAY(B5)=1,"W5",Podsumowanie!$G$19)))))))))</f>
        <v>0.645833333333333</v>
      </c>
      <c r="E5" s="32" t="n">
        <f aca="false">IF(C5=Podsumowanie!$F$19,D5-C5,SUM(F5:I5))</f>
        <v>0.333333333333333</v>
      </c>
      <c r="F5" s="78"/>
      <c r="G5" s="78"/>
      <c r="H5" s="78"/>
      <c r="I5" s="78"/>
      <c r="J5" s="56"/>
      <c r="K5" s="56"/>
      <c r="L5" s="56"/>
      <c r="M5" s="56"/>
      <c r="N5" s="56"/>
      <c r="O5" s="56"/>
      <c r="P5" s="56"/>
      <c r="Q5" s="56"/>
    </row>
    <row r="6" customFormat="false" ht="13.95" hidden="false" customHeight="false" outlineLevel="0" collapsed="false">
      <c r="A6" s="57" t="n">
        <v>3</v>
      </c>
      <c r="B6" s="58" t="n">
        <f aca="false">DATE($B$1,IF($E$1="listopad",11),A6)</f>
        <v>44138</v>
      </c>
      <c r="C6" s="53" t="n">
        <f aca="false">IF(O6=1,"L4",IF(N6=1,"Op",IF(M6=1,"Ub",IF(L6=1,"Uok",IF(K6=1,"Uwż",IF(J6=1,"Uw",IF(P6=1,$P$3,IF(WEEKDAY(B4)=7,"DWŚ",IF(WEEKDAY(B6)=7,"W5",IF(WEEKDAY(B6)=1,"W5",Podsumowanie!F19))))))))))</f>
        <v>0.3125</v>
      </c>
      <c r="D6" s="53" t="n">
        <f aca="false">IF(O6=1,"L4",IF(N6=1,"Op",IF(M6=1,"Ub",IF(L6=1,"Uok",IF(K6=1,"Uwż",IF(J6=1,"Uw",IF(P6=1,$P$3,IF(WEEKDAY(B4)=7,"DWŚ",IF(WEEKDAY(B6)=7,"W5",IF(WEEKDAY(B6)=1,"W5",Podsumowanie!G19+F6+H6+G6+I6))))))))))</f>
        <v>0.645833333333333</v>
      </c>
      <c r="E6" s="32" t="n">
        <f aca="false">IF(C6=Podsumowanie!$F$19,D6-C6,SUM(F6:I6))</f>
        <v>0.333333333333333</v>
      </c>
      <c r="F6" s="78"/>
      <c r="G6" s="78"/>
      <c r="H6" s="78"/>
      <c r="I6" s="78"/>
      <c r="J6" s="56"/>
      <c r="K6" s="56"/>
      <c r="L6" s="56"/>
      <c r="M6" s="56"/>
      <c r="N6" s="56"/>
      <c r="O6" s="56"/>
      <c r="P6" s="56"/>
      <c r="Q6" s="56"/>
    </row>
    <row r="7" customFormat="false" ht="13.95" hidden="false" customHeight="false" outlineLevel="0" collapsed="false">
      <c r="A7" s="61" t="n">
        <v>4</v>
      </c>
      <c r="B7" s="58" t="n">
        <f aca="false">DATE($B$1,IF($E$1="listopad",11),A7)</f>
        <v>44139</v>
      </c>
      <c r="C7" s="53" t="n">
        <f aca="false">IF(O7=1,"L4",IF(N7=1,"Op",IF(M7=1,"Ub",IF(L7=1,"Uok",IF(K7=1,"Uwż",IF(J7=1,"Uw",IF(P7=1,$P$3,IF(WEEKDAY(B7)=7,"W5",IF(WEEKDAY(B7)=1,"W5",Podsumowanie!$F$19)))))))))</f>
        <v>0.3125</v>
      </c>
      <c r="D7" s="35" t="n">
        <f aca="false">IF(O7=1,"L4",IF(N7=1,"Op",IF(M7=1,"Ub",IF(L7=1,"Uok",IF(K7=1,"Uwż",IF(J7=1,"Uw",IF(P7=1,$P$3,IF(WEEKDAY(B7)=7,"W5",IF(WEEKDAY(B7)=1,"W5",Podsumowanie!$G$19+F7+G7+H7+I7)))))))))</f>
        <v>0.645833333333333</v>
      </c>
      <c r="E7" s="32" t="n">
        <f aca="false">IF(C7=Podsumowanie!$F$19,D7-C7,SUM(F7:I7))</f>
        <v>0.333333333333333</v>
      </c>
      <c r="F7" s="78"/>
      <c r="G7" s="78"/>
      <c r="H7" s="78"/>
      <c r="I7" s="78"/>
      <c r="J7" s="56"/>
      <c r="K7" s="56"/>
      <c r="L7" s="56"/>
      <c r="M7" s="56"/>
      <c r="N7" s="56"/>
      <c r="O7" s="56"/>
      <c r="P7" s="56"/>
      <c r="Q7" s="56"/>
    </row>
    <row r="8" customFormat="false" ht="13.95" hidden="false" customHeight="false" outlineLevel="0" collapsed="false">
      <c r="A8" s="57" t="n">
        <v>5</v>
      </c>
      <c r="B8" s="58" t="n">
        <f aca="false">DATE($B$1,IF($E$1="listopad",11),A8)</f>
        <v>44140</v>
      </c>
      <c r="C8" s="53" t="n">
        <f aca="false">IF(O8=1,"L4",IF(N8=1,"Op",IF(M8=1,"Ub",IF(L8=1,"Uok",IF(K8=1,"Uwż",IF(J8=1,"Uw",IF(P8=1,$P$3,IF(WEEKDAY(B8)=7,"W5",IF(WEEKDAY(B8)=1,"W5",Podsumowanie!$F$19)))))))))</f>
        <v>0.3125</v>
      </c>
      <c r="D8" s="35" t="n">
        <f aca="false">IF(O8=1,"L4",IF(N8=1,"Op",IF(M8=1,"Ub",IF(L8=1,"Uok",IF(K8=1,"Uwż",IF(J8=1,"Uw",IF(P8=1,$P$3,IF(WEEKDAY(B8)=7,"W5",IF(WEEKDAY(B8)=1,"W5",Podsumowanie!$G$19+F8+G8+H8+I8)))))))))</f>
        <v>0.645833333333333</v>
      </c>
      <c r="E8" s="32" t="n">
        <f aca="false">IF(C8=Podsumowanie!$F$19,D8-C8,SUM(F8:I8))</f>
        <v>0.333333333333333</v>
      </c>
      <c r="F8" s="78"/>
      <c r="G8" s="78"/>
      <c r="H8" s="78"/>
      <c r="I8" s="78"/>
      <c r="J8" s="56"/>
      <c r="K8" s="56"/>
      <c r="L8" s="56"/>
      <c r="M8" s="56"/>
      <c r="N8" s="56"/>
      <c r="O8" s="56"/>
      <c r="P8" s="56"/>
      <c r="Q8" s="56"/>
    </row>
    <row r="9" customFormat="false" ht="13.95" hidden="false" customHeight="false" outlineLevel="0" collapsed="false">
      <c r="A9" s="61" t="n">
        <v>6</v>
      </c>
      <c r="B9" s="58" t="n">
        <f aca="false">DATE($B$1,IF($E$1="listopad",11),A9)</f>
        <v>44141</v>
      </c>
      <c r="C9" s="53" t="n">
        <f aca="false">IF(O9=1,"L4",IF(N9=1,"Op",IF(M9=1,"Ub",IF(L9=1,"Uok",IF(K9=1,"Uwż",IF(J9=1,"Uw",IF(P9=1,$P$3,IF(WEEKDAY(B9)=7,"W5",IF(WEEKDAY(B9)=1,"W5",Podsumowanie!$F$19)))))))))</f>
        <v>0.3125</v>
      </c>
      <c r="D9" s="35" t="n">
        <f aca="false">IF(O9=1,"L4",IF(N9=1,"Op",IF(M9=1,"Ub",IF(L9=1,"Uok",IF(K9=1,"Uwż",IF(J9=1,"Uw",IF(P9=1,$P$3,IF(WEEKDAY(B9)=7,"W5",IF(WEEKDAY(B9)=1,"W5",Podsumowanie!$G$19+F9+G9+H9+I9)))))))))</f>
        <v>0.645833333333333</v>
      </c>
      <c r="E9" s="32" t="n">
        <f aca="false">IF(C9=Podsumowanie!$F$19,D9-C9,SUM(F9:I9))</f>
        <v>0.333333333333333</v>
      </c>
      <c r="F9" s="78"/>
      <c r="G9" s="78"/>
      <c r="H9" s="78"/>
      <c r="I9" s="78"/>
      <c r="J9" s="56"/>
      <c r="K9" s="56"/>
      <c r="L9" s="56"/>
      <c r="M9" s="56"/>
      <c r="N9" s="56"/>
      <c r="O9" s="56"/>
      <c r="P9" s="56"/>
      <c r="Q9" s="56"/>
    </row>
    <row r="10" customFormat="false" ht="13.95" hidden="false" customHeight="false" outlineLevel="0" collapsed="false">
      <c r="A10" s="57" t="n">
        <v>7</v>
      </c>
      <c r="B10" s="58" t="n">
        <f aca="false">DATE($B$1,IF($E$1="listopad",11),A10)</f>
        <v>44142</v>
      </c>
      <c r="C10" s="53" t="str">
        <f aca="false">IF(O10=1,"L4",IF(N10=1,"Op",IF(M10=1,"Ub",IF(L10=1,"Uok",IF(K10=1,"Uwż",IF(J10=1,"Uw",IF(P10=1,$P$3,IF(WEEKDAY(B10)=7,"W5",IF(WEEKDAY(B10)=1,"W5",Podsumowanie!$F$19)))))))))</f>
        <v>W5</v>
      </c>
      <c r="D10" s="35" t="str">
        <f aca="false">IF(O10=1,"L4",IF(N10=1,"Op",IF(M10=1,"Ub",IF(L10=1,"Uok",IF(K10=1,"Uwż",IF(J10=1,"Uw",IF(P10=1,$P$3,IF(WEEKDAY(B10)=7,"W5",IF(WEEKDAY(B10)=1,"W5",Podsumowanie!$G$19+F10+G10+H10+I10)))))))))</f>
        <v>W5</v>
      </c>
      <c r="E10" s="32" t="n">
        <f aca="false">IF(C10=Podsumowanie!$F$19,D10-C10,SUM(F10:I10))</f>
        <v>0</v>
      </c>
      <c r="F10" s="78"/>
      <c r="G10" s="78"/>
      <c r="H10" s="78"/>
      <c r="I10" s="78"/>
      <c r="J10" s="56"/>
      <c r="K10" s="56"/>
      <c r="L10" s="56"/>
      <c r="M10" s="56"/>
      <c r="N10" s="56"/>
      <c r="O10" s="56"/>
      <c r="P10" s="56"/>
      <c r="Q10" s="56"/>
    </row>
    <row r="11" customFormat="false" ht="13.95" hidden="false" customHeight="false" outlineLevel="0" collapsed="false">
      <c r="A11" s="61" t="n">
        <v>8</v>
      </c>
      <c r="B11" s="58" t="n">
        <f aca="false">DATE($B$1,IF($E$1="listopad",11),A11)</f>
        <v>44143</v>
      </c>
      <c r="C11" s="53" t="str">
        <f aca="false">IF(O11=1,"L4",IF(N11=1,"Op",IF(M11=1,"Ub",IF(L11=1,"Uok",IF(K11=1,"Uwż",IF(J11=1,"Uw",IF(P11=1,$P$3,IF(WEEKDAY(B11)=7,"W5",IF(WEEKDAY(B11)=1,"W5",Podsumowanie!$F$19)))))))))</f>
        <v>W5</v>
      </c>
      <c r="D11" s="35" t="str">
        <f aca="false">IF(O11=1,"L4",IF(N11=1,"Op",IF(M11=1,"Ub",IF(L11=1,"Uok",IF(K11=1,"Uwż",IF(J11=1,"Uw",IF(P11=1,$P$3,IF(WEEKDAY(B11)=7,"W5",IF(WEEKDAY(B11)=1,"W5",Podsumowanie!$G$19+F11+G11+H11+I11)))))))))</f>
        <v>W5</v>
      </c>
      <c r="E11" s="32" t="n">
        <f aca="false">IF(C11=Podsumowanie!$F$19,D11-C11,SUM(F11:I11))</f>
        <v>0</v>
      </c>
      <c r="F11" s="78"/>
      <c r="G11" s="78"/>
      <c r="H11" s="78"/>
      <c r="I11" s="78"/>
      <c r="J11" s="56"/>
      <c r="K11" s="56"/>
      <c r="L11" s="56"/>
      <c r="M11" s="56"/>
      <c r="N11" s="56"/>
      <c r="O11" s="56"/>
      <c r="P11" s="56"/>
      <c r="Q11" s="56"/>
    </row>
    <row r="12" customFormat="false" ht="13.95" hidden="false" customHeight="false" outlineLevel="0" collapsed="false">
      <c r="A12" s="57" t="n">
        <v>9</v>
      </c>
      <c r="B12" s="58" t="n">
        <f aca="false">DATE($B$1,IF($E$1="listopad",11),A12)</f>
        <v>44144</v>
      </c>
      <c r="C12" s="53" t="n">
        <f aca="false">IF(O12=1,"L4",IF(N12=1,"Op",IF(M12=1,"Ub",IF(L12=1,"Uok",IF(K12=1,"Uwż",IF(J12=1,"Uw",IF(P12=1,$P$3,IF(WEEKDAY(B12)=7,"W5",IF(WEEKDAY(B12)=1,"W5",Podsumowanie!$F$19)))))))))</f>
        <v>0.3125</v>
      </c>
      <c r="D12" s="35" t="n">
        <f aca="false">IF(O12=1,"L4",IF(N12=1,"Op",IF(M12=1,"Ub",IF(L12=1,"Uok",IF(K12=1,"Uwż",IF(J12=1,"Uw",IF(P12=1,$P$3,IF(WEEKDAY(B12)=7,"W5",IF(WEEKDAY(B12)=1,"W5",Podsumowanie!$G$19+F12+G12+H12+I12)))))))))</f>
        <v>0.645833333333333</v>
      </c>
      <c r="E12" s="32" t="n">
        <f aca="false">IF(C12=Podsumowanie!$F$19,D12-C12,SUM(F12:I12))</f>
        <v>0.333333333333333</v>
      </c>
      <c r="F12" s="78"/>
      <c r="G12" s="78"/>
      <c r="H12" s="78"/>
      <c r="I12" s="78"/>
      <c r="J12" s="56"/>
      <c r="K12" s="56"/>
      <c r="L12" s="56"/>
      <c r="M12" s="56"/>
      <c r="N12" s="56"/>
      <c r="O12" s="56"/>
      <c r="P12" s="56"/>
      <c r="Q12" s="56"/>
    </row>
    <row r="13" customFormat="false" ht="13.95" hidden="false" customHeight="false" outlineLevel="0" collapsed="false">
      <c r="A13" s="61" t="n">
        <v>10</v>
      </c>
      <c r="B13" s="58" t="n">
        <f aca="false">DATE($B$1,IF($E$1="listopad",11),A13)</f>
        <v>44145</v>
      </c>
      <c r="C13" s="53" t="n">
        <f aca="false">IF(WEEKDAY(B14)=7,"DWŚ",IF(WEEKDAY(B13)=7,"W5",IF(WEEKDAY(B13)=1,"W5",Podsumowanie!F19)))</f>
        <v>0.3125</v>
      </c>
      <c r="D13" s="35" t="n">
        <f aca="false">IF(O13=1,"L4",IF(N13=1,"Op",IF(M13=1,"Ub",IF(L13=1,"Uok",IF(K13=1,"Uwż",IF(J13=1,"Uw",IF(P13=1,$P$3,IF(WEEKDAY(B13)=7,"W5",IF(WEEKDAY(B13)=1,"W5",Podsumowanie!$G$19+F13+G13+H13+I13)))))))))</f>
        <v>0.645833333333333</v>
      </c>
      <c r="E13" s="32" t="n">
        <f aca="false">IF(C13=Podsumowanie!$F$19,D13-C13,SUM(F13:I13))</f>
        <v>0.333333333333333</v>
      </c>
      <c r="F13" s="78"/>
      <c r="G13" s="78"/>
      <c r="H13" s="78"/>
      <c r="I13" s="78"/>
      <c r="J13" s="56"/>
      <c r="K13" s="56"/>
      <c r="L13" s="56"/>
      <c r="M13" s="56"/>
      <c r="N13" s="56"/>
      <c r="O13" s="56"/>
      <c r="P13" s="56"/>
      <c r="Q13" s="56"/>
    </row>
    <row r="14" customFormat="false" ht="13.95" hidden="false" customHeight="false" outlineLevel="0" collapsed="false">
      <c r="A14" s="57" t="n">
        <v>11</v>
      </c>
      <c r="B14" s="58" t="n">
        <f aca="false">DATE($B$1,IF($E$1="listopad",11),A14)</f>
        <v>44146</v>
      </c>
      <c r="C14" s="59" t="s">
        <v>60</v>
      </c>
      <c r="D14" s="59" t="s">
        <v>60</v>
      </c>
      <c r="E14" s="32" t="n">
        <f aca="false">IF(C14=Podsumowanie!$F$19,D14-C14,SUM(F14:I14))</f>
        <v>0</v>
      </c>
      <c r="F14" s="78"/>
      <c r="G14" s="78"/>
      <c r="H14" s="78"/>
      <c r="I14" s="78"/>
      <c r="J14" s="56"/>
      <c r="K14" s="56"/>
      <c r="L14" s="56"/>
      <c r="M14" s="56"/>
      <c r="N14" s="56"/>
      <c r="O14" s="56"/>
      <c r="P14" s="56"/>
      <c r="Q14" s="56"/>
    </row>
    <row r="15" customFormat="false" ht="13.95" hidden="false" customHeight="false" outlineLevel="0" collapsed="false">
      <c r="A15" s="61" t="n">
        <v>12</v>
      </c>
      <c r="B15" s="58" t="n">
        <f aca="false">DATE($B$1,IF($E$1="listopad",11),A15)</f>
        <v>44147</v>
      </c>
      <c r="C15" s="53" t="n">
        <f aca="false">IF(O15=1,"L4",IF(N15=1,"Op",IF(M15=1,"Ub",IF(L15=1,"Uok",IF(K15=1,"Uwż",IF(J15=1,"Uw",IF(P15=1,$P$3,IF(WEEKDAY(B15)=7,"W5",IF(WEEKDAY(B15)=1,"W5",Podsumowanie!$F$19)))))))))</f>
        <v>0.3125</v>
      </c>
      <c r="D15" s="35" t="n">
        <f aca="false">IF(O15=1,"L4",IF(N15=1,"Op",IF(M15=1,"Ub",IF(L15=1,"Uok",IF(K15=1,"Uwż",IF(J15=1,"Uw",IF(P15=1,$P$3,IF(WEEKDAY(B15)=7,"W5",IF(WEEKDAY(B15)=1,"W5",Podsumowanie!$G$19+F15+G15+H15+I15)))))))))</f>
        <v>0.645833333333333</v>
      </c>
      <c r="E15" s="32" t="n">
        <f aca="false">IF(C15=Podsumowanie!$F$19,D15-C15,SUM(F15:I15))</f>
        <v>0.333333333333333</v>
      </c>
      <c r="F15" s="78"/>
      <c r="G15" s="78"/>
      <c r="H15" s="78"/>
      <c r="I15" s="78"/>
      <c r="J15" s="56"/>
      <c r="K15" s="56"/>
      <c r="L15" s="56"/>
      <c r="M15" s="56"/>
      <c r="N15" s="56"/>
      <c r="O15" s="56"/>
      <c r="P15" s="56"/>
      <c r="Q15" s="56"/>
    </row>
    <row r="16" customFormat="false" ht="13.95" hidden="false" customHeight="false" outlineLevel="0" collapsed="false">
      <c r="A16" s="57" t="n">
        <v>13</v>
      </c>
      <c r="B16" s="58" t="n">
        <f aca="false">DATE($B$1,IF($E$1="listopad",11),A16)</f>
        <v>44148</v>
      </c>
      <c r="C16" s="53" t="n">
        <f aca="false">IF(O16=1,"L4",IF(N16=1,"Op",IF(M16=1,"Ub",IF(L16=1,"Uok",IF(K16=1,"Uwż",IF(J16=1,"Uw",IF(P16=1,$P$3,IF(WEEKDAY(B16)=7,"W5",IF(WEEKDAY(B16)=1,"W5",Podsumowanie!$F$19)))))))))</f>
        <v>0.3125</v>
      </c>
      <c r="D16" s="53" t="n">
        <f aca="false">IF(O16=1,"L4",IF(N16=1,"Op",IF(M16=1,"Ub",IF(L16=1,"Uok",IF(K16=1,"Uwż",IF(J16=1,"Uw",IF(P16=1,$P$3,IF(WEEKDAY(B16)=7,"W5",IF(WEEKDAY(B16)=1,"W5",Podsumowanie!$G$19+F16+G16+I16+H16)))))))))</f>
        <v>0.645833333333333</v>
      </c>
      <c r="E16" s="32" t="n">
        <f aca="false">IF(C16=Podsumowanie!$F$19,D16-C16,SUM(F16:I16))</f>
        <v>0.333333333333333</v>
      </c>
      <c r="F16" s="78"/>
      <c r="G16" s="78"/>
      <c r="H16" s="78"/>
      <c r="I16" s="78"/>
      <c r="J16" s="56"/>
      <c r="K16" s="56"/>
      <c r="L16" s="56"/>
      <c r="M16" s="56"/>
      <c r="N16" s="56"/>
      <c r="O16" s="56"/>
      <c r="P16" s="56"/>
      <c r="Q16" s="56"/>
    </row>
    <row r="17" customFormat="false" ht="13.95" hidden="false" customHeight="false" outlineLevel="0" collapsed="false">
      <c r="A17" s="61" t="n">
        <v>14</v>
      </c>
      <c r="B17" s="58" t="n">
        <f aca="false">DATE($B$1,IF($E$1="listopad",11),A17)</f>
        <v>44149</v>
      </c>
      <c r="C17" s="53" t="str">
        <f aca="false">IF(O17=1,"L4",IF(N17=1,"Op",IF(M17=1,"Ub",IF(L17=1,"Uok",IF(K17=1,"Uwż",IF(J17=1,"Uw",IF(P17=1,$P$3,IF(WEEKDAY(B17)=7,"W5",IF(WEEKDAY(B17)=1,"W5",Podsumowanie!$F$19)))))))))</f>
        <v>W5</v>
      </c>
      <c r="D17" s="35" t="str">
        <f aca="false">IF(O17=1,"L4",IF(N17=1,"Op",IF(M17=1,"Ub",IF(L17=1,"Uok",IF(K17=1,"Uwż",IF(J17=1,"Uw",IF(P17=1,$P$3,IF(WEEKDAY(B17)=7,"W5",IF(WEEKDAY(B17)=1,"W5",Podsumowanie!$G$19+F17+G17+H17+I17)))))))))</f>
        <v>W5</v>
      </c>
      <c r="E17" s="32" t="n">
        <f aca="false">IF(C17=Podsumowanie!$F$19,D17-C17,SUM(F17:I17))</f>
        <v>0</v>
      </c>
      <c r="F17" s="78"/>
      <c r="G17" s="78"/>
      <c r="H17" s="78"/>
      <c r="I17" s="78"/>
      <c r="J17" s="56"/>
      <c r="K17" s="56"/>
      <c r="L17" s="56"/>
      <c r="M17" s="56"/>
      <c r="N17" s="56"/>
      <c r="O17" s="56"/>
      <c r="P17" s="56"/>
      <c r="Q17" s="56"/>
    </row>
    <row r="18" customFormat="false" ht="13.95" hidden="false" customHeight="false" outlineLevel="0" collapsed="false">
      <c r="A18" s="57" t="n">
        <v>15</v>
      </c>
      <c r="B18" s="58" t="n">
        <f aca="false">DATE($B$1,IF($E$1="listopad",11),A18)</f>
        <v>44150</v>
      </c>
      <c r="C18" s="53" t="str">
        <f aca="false">IF(O18=1,"L4",IF(N18=1,"Op",IF(M18=1,"Ub",IF(L18=1,"Uok",IF(K18=1,"Uwż",IF(J18=1,"Uw",IF(P18=1,$P$3,IF(WEEKDAY(B18)=7,"W5",IF(WEEKDAY(B18)=1,"W5",Podsumowanie!$F$19)))))))))</f>
        <v>W5</v>
      </c>
      <c r="D18" s="35" t="str">
        <f aca="false">IF(O18=1,"L4",IF(N18=1,"Op",IF(M18=1,"Ub",IF(L18=1,"Uok",IF(K18=1,"Uwż",IF(J18=1,"Uw",IF(P18=1,$P$3,IF(WEEKDAY(B18)=7,"W5",IF(WEEKDAY(B18)=1,"W5",Podsumowanie!$G$19+F18+G18+H18+I18)))))))))</f>
        <v>W5</v>
      </c>
      <c r="E18" s="32" t="n">
        <f aca="false">IF(C18=Podsumowanie!$F$19,D18-C18,SUM(F18:I18))</f>
        <v>0</v>
      </c>
      <c r="F18" s="78"/>
      <c r="G18" s="78"/>
      <c r="H18" s="78"/>
      <c r="I18" s="78"/>
      <c r="J18" s="56"/>
      <c r="K18" s="56"/>
      <c r="L18" s="56"/>
      <c r="M18" s="56"/>
      <c r="N18" s="56"/>
      <c r="O18" s="56"/>
      <c r="P18" s="56"/>
      <c r="Q18" s="56"/>
    </row>
    <row r="19" customFormat="false" ht="13.95" hidden="false" customHeight="false" outlineLevel="0" collapsed="false">
      <c r="A19" s="61" t="n">
        <v>16</v>
      </c>
      <c r="B19" s="58" t="n">
        <f aca="false">DATE($B$1,IF($E$1="listopad",11),A19)</f>
        <v>44151</v>
      </c>
      <c r="C19" s="53" t="n">
        <f aca="false">IF(O19=1,"L4",IF(N19=1,"Op",IF(M19=1,"Ub",IF(L19=1,"Uok",IF(K19=1,"Uwż",IF(J19=1,"Uw",IF(P19=1,$P$3,IF(WEEKDAY(B19)=7,"W5",IF(WEEKDAY(B19)=1,"W5",Podsumowanie!$F$19)))))))))</f>
        <v>0.3125</v>
      </c>
      <c r="D19" s="35" t="n">
        <f aca="false">IF(O19=1,"L4",IF(N19=1,"Op",IF(M19=1,"Ub",IF(L19=1,"Uok",IF(K19=1,"Uwż",IF(J19=1,"Uw",IF(P19=1,$P$3,IF(WEEKDAY(B19)=7,"W5",IF(WEEKDAY(B19)=1,"W5",Podsumowanie!$G$19+F19+G19+H19+I19)))))))))</f>
        <v>0.645833333333333</v>
      </c>
      <c r="E19" s="32" t="n">
        <f aca="false">IF(C19=Podsumowanie!$F$19,D19-C19,SUM(F19:I19))</f>
        <v>0.333333333333333</v>
      </c>
      <c r="F19" s="78"/>
      <c r="G19" s="78"/>
      <c r="H19" s="78"/>
      <c r="I19" s="78"/>
      <c r="J19" s="56"/>
      <c r="K19" s="56"/>
      <c r="L19" s="56"/>
      <c r="M19" s="56"/>
      <c r="N19" s="56"/>
      <c r="O19" s="56"/>
      <c r="P19" s="56"/>
      <c r="Q19" s="56"/>
    </row>
    <row r="20" customFormat="false" ht="13.95" hidden="false" customHeight="false" outlineLevel="0" collapsed="false">
      <c r="A20" s="57" t="n">
        <v>17</v>
      </c>
      <c r="B20" s="58" t="n">
        <f aca="false">DATE($B$1,IF($E$1="listopad",11),A20)</f>
        <v>44152</v>
      </c>
      <c r="C20" s="53" t="n">
        <f aca="false">IF(O20=1,"L4",IF(N20=1,"Op",IF(M20=1,"Ub",IF(L20=1,"Uok",IF(K20=1,"Uwż",IF(J20=1,"Uw",IF(P20=1,$P$3,IF(WEEKDAY(B20)=7,"W5",IF(WEEKDAY(B20)=1,"W5",Podsumowanie!$F$19)))))))))</f>
        <v>0.3125</v>
      </c>
      <c r="D20" s="35" t="n">
        <f aca="false">IF(O20=1,"L4",IF(N20=1,"Op",IF(M20=1,"Ub",IF(L20=1,"Uok",IF(K20=1,"Uwż",IF(J20=1,"Uw",IF(P20=1,$P$3,IF(WEEKDAY(B20)=7,"W5",IF(WEEKDAY(B20)=1,"W5",Podsumowanie!$G$19+F20+G20+H20+I20)))))))))</f>
        <v>0.645833333333333</v>
      </c>
      <c r="E20" s="32" t="n">
        <f aca="false">IF(C20=Podsumowanie!$F$19,D20-C20,SUM(F20:I20))</f>
        <v>0.333333333333333</v>
      </c>
      <c r="F20" s="78"/>
      <c r="G20" s="78"/>
      <c r="H20" s="78"/>
      <c r="I20" s="78"/>
      <c r="J20" s="56"/>
      <c r="K20" s="56"/>
      <c r="L20" s="56"/>
      <c r="M20" s="56"/>
      <c r="N20" s="56"/>
      <c r="O20" s="56"/>
      <c r="P20" s="56"/>
      <c r="Q20" s="56"/>
    </row>
    <row r="21" customFormat="false" ht="13.95" hidden="false" customHeight="false" outlineLevel="0" collapsed="false">
      <c r="A21" s="61" t="n">
        <v>18</v>
      </c>
      <c r="B21" s="58" t="n">
        <f aca="false">DATE($B$1,IF($E$1="listopad",11),A21)</f>
        <v>44153</v>
      </c>
      <c r="C21" s="53" t="n">
        <f aca="false">IF(O21=1,"L4",IF(N21=1,"Op",IF(M21=1,"Ub",IF(L21=1,"Uok",IF(K21=1,"Uwż",IF(J21=1,"Uw",IF(P21=1,$P$3,IF(WEEKDAY(B21)=7,"W5",IF(WEEKDAY(B21)=1,"W5",Podsumowanie!$F$19)))))))))</f>
        <v>0.3125</v>
      </c>
      <c r="D21" s="35" t="n">
        <f aca="false">IF(O21=1,"L4",IF(N21=1,"Op",IF(M21=1,"Ub",IF(L21=1,"Uok",IF(K21=1,"Uwż",IF(J21=1,"Uw",IF(P21=1,$P$3,IF(WEEKDAY(B21)=7,"W5",IF(WEEKDAY(B21)=1,"W5",Podsumowanie!$G$19+F21+G21+H21+I21)))))))))</f>
        <v>0.645833333333333</v>
      </c>
      <c r="E21" s="32" t="n">
        <f aca="false">IF(C21=Podsumowanie!$F$19,D21-C21,SUM(F21:I21))</f>
        <v>0.333333333333333</v>
      </c>
      <c r="F21" s="78"/>
      <c r="G21" s="78"/>
      <c r="H21" s="78"/>
      <c r="I21" s="78"/>
      <c r="J21" s="56"/>
      <c r="K21" s="56"/>
      <c r="L21" s="56"/>
      <c r="M21" s="56"/>
      <c r="N21" s="56"/>
      <c r="O21" s="56"/>
      <c r="P21" s="56"/>
      <c r="Q21" s="56"/>
    </row>
    <row r="22" customFormat="false" ht="13.95" hidden="false" customHeight="false" outlineLevel="0" collapsed="false">
      <c r="A22" s="57" t="n">
        <v>19</v>
      </c>
      <c r="B22" s="58" t="n">
        <f aca="false">DATE($B$1,IF($E$1="listopad",11),A22)</f>
        <v>44154</v>
      </c>
      <c r="C22" s="53" t="n">
        <f aca="false">IF(O22=1,"L4",IF(N22=1,"Op",IF(M22=1,"Ub",IF(L22=1,"Uok",IF(K22=1,"Uwż",IF(J22=1,"Uw",IF(P22=1,$P$3,IF(WEEKDAY(B22)=7,"W5",IF(WEEKDAY(B22)=1,"W5",Podsumowanie!$F$19)))))))))</f>
        <v>0.3125</v>
      </c>
      <c r="D22" s="35" t="n">
        <f aca="false">IF(O22=1,"L4",IF(N22=1,"Op",IF(M22=1,"Ub",IF(L22=1,"Uok",IF(K22=1,"Uwż",IF(J22=1,"Uw",IF(P22=1,$P$3,IF(WEEKDAY(B22)=7,"W5",IF(WEEKDAY(B22)=1,"W5",Podsumowanie!$G$19+F22+G22+H22+I22)))))))))</f>
        <v>0.645833333333333</v>
      </c>
      <c r="E22" s="32" t="n">
        <f aca="false">IF(C22=Podsumowanie!$F$19,D22-C22,SUM(F22:I22))</f>
        <v>0.333333333333333</v>
      </c>
      <c r="F22" s="78"/>
      <c r="G22" s="78"/>
      <c r="H22" s="78"/>
      <c r="I22" s="78"/>
      <c r="J22" s="56"/>
      <c r="K22" s="56"/>
      <c r="L22" s="56"/>
      <c r="M22" s="56"/>
      <c r="N22" s="56"/>
      <c r="O22" s="56"/>
      <c r="P22" s="56"/>
      <c r="Q22" s="56"/>
    </row>
    <row r="23" customFormat="false" ht="13.95" hidden="false" customHeight="false" outlineLevel="0" collapsed="false">
      <c r="A23" s="61" t="n">
        <v>20</v>
      </c>
      <c r="B23" s="58" t="n">
        <f aca="false">DATE($B$1,IF($E$1="listopad",11),A23)</f>
        <v>44155</v>
      </c>
      <c r="C23" s="53" t="n">
        <f aca="false">IF(O23=1,"L4",IF(N23=1,"Op",IF(M23=1,"Ub",IF(L23=1,"Uok",IF(K23=1,"Uwż",IF(J23=1,"Uw",IF(P23=1,$P$3,IF(WEEKDAY(B23)=7,"W5",IF(WEEKDAY(B23)=1,"W5",Podsumowanie!$F$19)))))))))</f>
        <v>0.3125</v>
      </c>
      <c r="D23" s="35" t="n">
        <f aca="false">IF(O23=1,"L4",IF(N23=1,"Op",IF(M23=1,"Ub",IF(L23=1,"Uok",IF(K23=1,"Uwż",IF(J23=1,"Uw",IF(P23=1,$P$3,IF(WEEKDAY(B23)=7,"W5",IF(WEEKDAY(B23)=1,"W5",Podsumowanie!$G$19+F23+G23+H23+I23)))))))))</f>
        <v>0.645833333333333</v>
      </c>
      <c r="E23" s="32" t="n">
        <f aca="false">IF(C23=Podsumowanie!$F$19,D23-C23,SUM(F23:I23))</f>
        <v>0.333333333333333</v>
      </c>
      <c r="F23" s="78"/>
      <c r="G23" s="78"/>
      <c r="H23" s="78"/>
      <c r="I23" s="78"/>
      <c r="J23" s="56"/>
      <c r="K23" s="56"/>
      <c r="L23" s="56"/>
      <c r="M23" s="56"/>
      <c r="N23" s="56"/>
      <c r="O23" s="56"/>
      <c r="P23" s="56"/>
      <c r="Q23" s="56"/>
    </row>
    <row r="24" customFormat="false" ht="13.95" hidden="false" customHeight="false" outlineLevel="0" collapsed="false">
      <c r="A24" s="57" t="n">
        <v>21</v>
      </c>
      <c r="B24" s="58" t="n">
        <f aca="false">DATE($B$1,IF($E$1="listopad",11),A24)</f>
        <v>44156</v>
      </c>
      <c r="C24" s="53" t="str">
        <f aca="false">IF(O24=1,"L4",IF(N24=1,"Op",IF(M24=1,"Ub",IF(L24=1,"Uok",IF(K24=1,"Uwż",IF(J24=1,"Uw",IF(P24=1,$P$3,IF(WEEKDAY(B24)=7,"W5",IF(WEEKDAY(B24)=1,"W5",Podsumowanie!$F$19)))))))))</f>
        <v>W5</v>
      </c>
      <c r="D24" s="35" t="str">
        <f aca="false">IF(O24=1,"L4",IF(N24=1,"Op",IF(M24=1,"Ub",IF(L24=1,"Uok",IF(K24=1,"Uwż",IF(J24=1,"Uw",IF(P24=1,$P$3,IF(WEEKDAY(B24)=7,"W5",IF(WEEKDAY(B24)=1,"W5",Podsumowanie!$G$19+F24+G24+H24+I24)))))))))</f>
        <v>W5</v>
      </c>
      <c r="E24" s="32" t="n">
        <f aca="false">IF(C24=Podsumowanie!$F$19,D24-C24,SUM(F24:I24))</f>
        <v>0</v>
      </c>
      <c r="F24" s="78"/>
      <c r="G24" s="78"/>
      <c r="H24" s="78"/>
      <c r="I24" s="78"/>
      <c r="J24" s="56"/>
      <c r="K24" s="56"/>
      <c r="L24" s="56"/>
      <c r="M24" s="56"/>
      <c r="N24" s="56"/>
      <c r="O24" s="56"/>
      <c r="P24" s="56"/>
      <c r="Q24" s="56"/>
    </row>
    <row r="25" customFormat="false" ht="13.95" hidden="false" customHeight="false" outlineLevel="0" collapsed="false">
      <c r="A25" s="61" t="n">
        <v>22</v>
      </c>
      <c r="B25" s="58" t="n">
        <f aca="false">DATE($B$1,IF($E$1="listopad",11),A25)</f>
        <v>44157</v>
      </c>
      <c r="C25" s="53" t="str">
        <f aca="false">IF(O25=1,"L4",IF(N25=1,"Op",IF(M25=1,"Ub",IF(L25=1,"Uok",IF(K25=1,"Uwż",IF(J25=1,"Uw",IF(P25=1,$P$3,IF(WEEKDAY(B25)=7,"W5",IF(WEEKDAY(B25)=1,"W5",Podsumowanie!$F$19)))))))))</f>
        <v>W5</v>
      </c>
      <c r="D25" s="35" t="str">
        <f aca="false">IF(O25=1,"L4",IF(N25=1,"Op",IF(M25=1,"Ub",IF(L25=1,"Uok",IF(K25=1,"Uwż",IF(J25=1,"Uw",IF(P25=1,$P$3,IF(WEEKDAY(B25)=7,"W5",IF(WEEKDAY(B25)=1,"W5",Podsumowanie!$G$19+F25+G25+H25+I25)))))))))</f>
        <v>W5</v>
      </c>
      <c r="E25" s="32" t="n">
        <f aca="false">IF(C25=Podsumowanie!$F$19,D25-C25,SUM(F25:I25))</f>
        <v>0</v>
      </c>
      <c r="F25" s="78"/>
      <c r="G25" s="78"/>
      <c r="H25" s="78"/>
      <c r="I25" s="78"/>
      <c r="J25" s="56"/>
      <c r="K25" s="56"/>
      <c r="L25" s="56"/>
      <c r="M25" s="56"/>
      <c r="N25" s="56"/>
      <c r="O25" s="56"/>
      <c r="P25" s="56"/>
      <c r="Q25" s="56"/>
    </row>
    <row r="26" customFormat="false" ht="13.95" hidden="false" customHeight="false" outlineLevel="0" collapsed="false">
      <c r="A26" s="57" t="n">
        <v>23</v>
      </c>
      <c r="B26" s="58" t="n">
        <f aca="false">DATE($B$1,IF($E$1="listopad",11),A26)</f>
        <v>44158</v>
      </c>
      <c r="C26" s="53" t="n">
        <f aca="false">IF(O26=1,"L4",IF(N26=1,"Op",IF(M26=1,"Ub",IF(L26=1,"Uok",IF(K26=1,"Uwż",IF(J26=1,"Uw",IF(P26=1,$P$3,IF(WEEKDAY(B26)=7,"W5",IF(WEEKDAY(B26)=1,"W5",Podsumowanie!$F$19)))))))))</f>
        <v>0.3125</v>
      </c>
      <c r="D26" s="35" t="n">
        <f aca="false">IF(O26=1,"L4",IF(N26=1,"Op",IF(M26=1,"Ub",IF(L26=1,"Uok",IF(K26=1,"Uwż",IF(J26=1,"Uw",IF(P26=1,$P$3,IF(WEEKDAY(B26)=7,"W5",IF(WEEKDAY(B26)=1,"W5",Podsumowanie!$G$19+F26+G26+H26+I26)))))))))</f>
        <v>0.645833333333333</v>
      </c>
      <c r="E26" s="32" t="n">
        <f aca="false">IF(C26=Podsumowanie!$F$19,D26-C26,SUM(F26:I26))</f>
        <v>0.333333333333333</v>
      </c>
      <c r="F26" s="78"/>
      <c r="G26" s="78"/>
      <c r="H26" s="78"/>
      <c r="I26" s="78"/>
      <c r="J26" s="56"/>
      <c r="K26" s="56"/>
      <c r="L26" s="56"/>
      <c r="M26" s="56"/>
      <c r="N26" s="56"/>
      <c r="O26" s="56"/>
      <c r="P26" s="56"/>
      <c r="Q26" s="56"/>
    </row>
    <row r="27" customFormat="false" ht="13.95" hidden="false" customHeight="false" outlineLevel="0" collapsed="false">
      <c r="A27" s="61" t="n">
        <v>24</v>
      </c>
      <c r="B27" s="58" t="n">
        <f aca="false">DATE($B$1,IF($E$1="listopad",11),A27)</f>
        <v>44159</v>
      </c>
      <c r="C27" s="53" t="n">
        <f aca="false">IF(O27=1,"L4",IF(N27=1,"Op",IF(M27=1,"Ub",IF(L27=1,"Uok",IF(K27=1,"Uwż",IF(J27=1,"Uw",IF(P27=1,$P$3,IF(WEEKDAY(B27)=7,"W5",IF(WEEKDAY(B27)=1,"W5",Podsumowanie!$F$19)))))))))</f>
        <v>0.3125</v>
      </c>
      <c r="D27" s="35" t="n">
        <f aca="false">IF(O27=1,"L4",IF(N27=1,"Op",IF(M27=1,"Ub",IF(L27=1,"Uok",IF(K27=1,"Uwż",IF(J27=1,"Uw",IF(P27=1,$P$3,IF(WEEKDAY(B27)=7,"W5",IF(WEEKDAY(B27)=1,"W5",Podsumowanie!$G$19+F27+G27+H27+I27)))))))))</f>
        <v>0.645833333333333</v>
      </c>
      <c r="E27" s="32" t="n">
        <f aca="false">IF(C27=Podsumowanie!$F$19,D27-C27,SUM(F27:I27))</f>
        <v>0.333333333333333</v>
      </c>
      <c r="F27" s="78"/>
      <c r="G27" s="78"/>
      <c r="H27" s="78"/>
      <c r="I27" s="78"/>
      <c r="J27" s="56"/>
      <c r="K27" s="56"/>
      <c r="L27" s="56"/>
      <c r="M27" s="56"/>
      <c r="N27" s="56"/>
      <c r="O27" s="56"/>
      <c r="P27" s="56"/>
      <c r="Q27" s="56"/>
    </row>
    <row r="28" customFormat="false" ht="13.95" hidden="false" customHeight="false" outlineLevel="0" collapsed="false">
      <c r="A28" s="57" t="n">
        <v>25</v>
      </c>
      <c r="B28" s="58" t="n">
        <f aca="false">DATE($B$1,IF($E$1="listopad",11),A28)</f>
        <v>44160</v>
      </c>
      <c r="C28" s="53" t="n">
        <f aca="false">IF(O28=1,"L4",IF(N28=1,"Op",IF(M28=1,"Ub",IF(L28=1,"Uok",IF(K28=1,"Uwż",IF(J28=1,"Uw",IF(P28=1,$P$3,IF(WEEKDAY(B28)=7,"W5",IF(WEEKDAY(B28)=1,"W5",Podsumowanie!$F$19)))))))))</f>
        <v>0.3125</v>
      </c>
      <c r="D28" s="35" t="n">
        <f aca="false">IF(O28=1,"L4",IF(N28=1,"Op",IF(M28=1,"Ub",IF(L28=1,"Uok",IF(K28=1,"Uwż",IF(J28=1,"Uw",IF(P28=1,$P$3,IF(WEEKDAY(B28)=7,"W5",IF(WEEKDAY(B28)=1,"W5",Podsumowanie!$G$19+F28+G28+H28+I28)))))))))</f>
        <v>0.645833333333333</v>
      </c>
      <c r="E28" s="32" t="n">
        <f aca="false">IF(C28=Podsumowanie!$F$19,D28-C28,SUM(F28:I28))</f>
        <v>0.333333333333333</v>
      </c>
      <c r="F28" s="78"/>
      <c r="G28" s="78"/>
      <c r="H28" s="78"/>
      <c r="I28" s="78"/>
      <c r="J28" s="56"/>
      <c r="K28" s="56"/>
      <c r="L28" s="56"/>
      <c r="M28" s="56"/>
      <c r="N28" s="56"/>
      <c r="O28" s="56"/>
      <c r="P28" s="56"/>
      <c r="Q28" s="56"/>
    </row>
    <row r="29" customFormat="false" ht="13.95" hidden="false" customHeight="false" outlineLevel="0" collapsed="false">
      <c r="A29" s="61" t="n">
        <v>26</v>
      </c>
      <c r="B29" s="58" t="n">
        <f aca="false">DATE($B$1,IF($E$1="listopad",11),A29)</f>
        <v>44161</v>
      </c>
      <c r="C29" s="53" t="n">
        <f aca="false">IF(O29=1,"L4",IF(N29=1,"Op",IF(M29=1,"Ub",IF(L29=1,"Uok",IF(K29=1,"Uwż",IF(J29=1,"Uw",IF(P29=1,$P$3,IF(WEEKDAY(B29)=7,"W5",IF(WEEKDAY(B29)=1,"W5",Podsumowanie!$F$19)))))))))</f>
        <v>0.3125</v>
      </c>
      <c r="D29" s="35" t="n">
        <f aca="false">IF(O29=1,"L4",IF(N29=1,"Op",IF(M29=1,"Ub",IF(L29=1,"Uok",IF(K29=1,"Uwż",IF(J29=1,"Uw",IF(P29=1,$P$3,IF(WEEKDAY(B29)=7,"W5",IF(WEEKDAY(B29)=1,"W5",Podsumowanie!$G$19+F29+G29+H29+I29)))))))))</f>
        <v>0.645833333333333</v>
      </c>
      <c r="E29" s="32" t="n">
        <f aca="false">IF(C29=Podsumowanie!$F$19,D29-C29,SUM(F29:I29))</f>
        <v>0.333333333333333</v>
      </c>
      <c r="F29" s="78"/>
      <c r="G29" s="78"/>
      <c r="H29" s="78"/>
      <c r="I29" s="78"/>
      <c r="J29" s="56"/>
      <c r="K29" s="56"/>
      <c r="L29" s="56"/>
      <c r="M29" s="56"/>
      <c r="N29" s="56"/>
      <c r="O29" s="56"/>
      <c r="P29" s="56"/>
      <c r="Q29" s="56"/>
    </row>
    <row r="30" customFormat="false" ht="13.95" hidden="false" customHeight="false" outlineLevel="0" collapsed="false">
      <c r="A30" s="57" t="n">
        <v>27</v>
      </c>
      <c r="B30" s="58" t="n">
        <f aca="false">DATE($B$1,IF($E$1="listopad",11),A30)</f>
        <v>44162</v>
      </c>
      <c r="C30" s="53" t="n">
        <f aca="false">IF(O30=1,"L4",IF(N30=1,"Op",IF(M30=1,"Ub",IF(L30=1,"Uok",IF(K30=1,"Uwż",IF(J30=1,"Uw",IF(P30=1,$P$3,IF(WEEKDAY(B30)=7,"W5",IF(WEEKDAY(B30)=1,"W5",Podsumowanie!$F$19)))))))))</f>
        <v>0.3125</v>
      </c>
      <c r="D30" s="35" t="n">
        <f aca="false">IF(O30=1,"L4",IF(N30=1,"Op",IF(M30=1,"Ub",IF(L30=1,"Uok",IF(K30=1,"Uwż",IF(J30=1,"Uw",IF(P30=1,$P$3,IF(WEEKDAY(B30)=7,"W5",IF(WEEKDAY(B30)=1,"W5",Podsumowanie!$G$19+F30+G30+H30+I30)))))))))</f>
        <v>0.645833333333333</v>
      </c>
      <c r="E30" s="32" t="n">
        <f aca="false">IF(C30=Podsumowanie!$F$19,D30-C30,SUM(F30:I30))</f>
        <v>0.333333333333333</v>
      </c>
      <c r="F30" s="78"/>
      <c r="G30" s="78"/>
      <c r="H30" s="78"/>
      <c r="I30" s="78"/>
      <c r="J30" s="56"/>
      <c r="K30" s="56"/>
      <c r="L30" s="56"/>
      <c r="M30" s="56"/>
      <c r="N30" s="56"/>
      <c r="O30" s="56"/>
      <c r="P30" s="56"/>
      <c r="Q30" s="56"/>
    </row>
    <row r="31" customFormat="false" ht="13.95" hidden="false" customHeight="false" outlineLevel="0" collapsed="false">
      <c r="A31" s="61" t="n">
        <v>28</v>
      </c>
      <c r="B31" s="58" t="n">
        <f aca="false">DATE($B$1,IF($E$1="listopad",11),A31)</f>
        <v>44163</v>
      </c>
      <c r="C31" s="53" t="str">
        <f aca="false">IF(O31=1,"L4",IF(N31=1,"Op",IF(M31=1,"Ub",IF(L31=1,"Uok",IF(K31=1,"Uwż",IF(J31=1,"Uw",IF(P31=1,$P$3,IF(WEEKDAY(B31)=7,"W5",IF(WEEKDAY(B31)=1,"W5",Podsumowanie!$F$19)))))))))</f>
        <v>W5</v>
      </c>
      <c r="D31" s="35" t="str">
        <f aca="false">IF(O31=1,"L4",IF(N31=1,"Op",IF(M31=1,"Ub",IF(L31=1,"Uok",IF(K31=1,"Uwż",IF(J31=1,"Uw",IF(P31=1,$P$3,IF(WEEKDAY(B31)=7,"W5",IF(WEEKDAY(B31)=1,"W5",Podsumowanie!$G$19+F31+G31+H31+I31)))))))))</f>
        <v>W5</v>
      </c>
      <c r="E31" s="32" t="n">
        <f aca="false">IF(C31=Podsumowanie!$F$19,D31-C31,SUM(F31:I31))</f>
        <v>0</v>
      </c>
      <c r="F31" s="78"/>
      <c r="G31" s="78"/>
      <c r="H31" s="78"/>
      <c r="I31" s="78"/>
      <c r="J31" s="56"/>
      <c r="K31" s="56"/>
      <c r="L31" s="56"/>
      <c r="M31" s="56"/>
      <c r="N31" s="56"/>
      <c r="O31" s="56"/>
      <c r="P31" s="56"/>
      <c r="Q31" s="56"/>
    </row>
    <row r="32" customFormat="false" ht="13.95" hidden="false" customHeight="false" outlineLevel="0" collapsed="false">
      <c r="A32" s="57" t="n">
        <v>29</v>
      </c>
      <c r="B32" s="58" t="n">
        <f aca="false">DATE($B$1,IF($E$1="listopad",11),A32)</f>
        <v>44164</v>
      </c>
      <c r="C32" s="53" t="str">
        <f aca="false">IF(O32=1,"L4",IF(N32=1,"Op",IF(M32=1,"Ub",IF(L32=1,"Uok",IF(K32=1,"Uwż",IF(J32=1,"Uw",IF(P32=1,$P$3,IF(WEEKDAY(B32)=7,"W5",IF(WEEKDAY(B32)=1,"W5",Podsumowanie!$F$19)))))))))</f>
        <v>W5</v>
      </c>
      <c r="D32" s="35" t="str">
        <f aca="false">IF(O32=1,"L4",IF(N32=1,"Op",IF(M32=1,"Ub",IF(L32=1,"Uok",IF(K32=1,"Uwż",IF(J32=1,"Uw",IF(P32=1,$P$3,IF(WEEKDAY(B32)=7,"W5",IF(WEEKDAY(B32)=1,"W5",Podsumowanie!$G$19+F32+G32+H32+I32)))))))))</f>
        <v>W5</v>
      </c>
      <c r="E32" s="32" t="n">
        <f aca="false">IF(C32=Podsumowanie!$F$19,D32-C32,SUM(F32:I32))</f>
        <v>0</v>
      </c>
      <c r="F32" s="78"/>
      <c r="G32" s="78"/>
      <c r="H32" s="78"/>
      <c r="I32" s="78"/>
      <c r="J32" s="56"/>
      <c r="K32" s="56"/>
      <c r="L32" s="56"/>
      <c r="M32" s="56"/>
      <c r="N32" s="56"/>
      <c r="O32" s="56"/>
      <c r="P32" s="56"/>
      <c r="Q32" s="56"/>
    </row>
    <row r="33" customFormat="false" ht="13.95" hidden="false" customHeight="false" outlineLevel="0" collapsed="false">
      <c r="A33" s="61" t="n">
        <v>30</v>
      </c>
      <c r="B33" s="58" t="n">
        <f aca="false">DATE($B$1,IF($E$1="listopad",11),A33)</f>
        <v>44165</v>
      </c>
      <c r="C33" s="53" t="n">
        <f aca="false">IF(O33=1,"L4",IF(N33=1,"Op",IF(M33=1,"Ub",IF(L33=1,"Uok",IF(K33=1,"Uwż",IF(J33=1,"Uw",IF(P33=1,$P$3,IF(WEEKDAY(B33)=7,"W5",IF(WEEKDAY(B33)=1,"W5",Podsumowanie!$F$19)))))))))</f>
        <v>0.3125</v>
      </c>
      <c r="D33" s="35" t="n">
        <f aca="false">IF(O33=1,"L4",IF(N33=1,"Op",IF(M33=1,"Ub",IF(L33=1,"Uok",IF(K33=1,"Uwż",IF(J33=1,"Uw",IF(P33=1,$P$3,IF(WEEKDAY(B33)=7,"W5",IF(WEEKDAY(B33)=1,"W5",Podsumowanie!$G$19+F33+G33+H33+I33)))))))))</f>
        <v>0.645833333333333</v>
      </c>
      <c r="E33" s="32" t="n">
        <f aca="false">IF(C33=Podsumowanie!$F$19,D33-C33,SUM(F33:I33))</f>
        <v>0.333333333333333</v>
      </c>
      <c r="F33" s="78"/>
      <c r="G33" s="78"/>
      <c r="H33" s="78"/>
      <c r="I33" s="78"/>
      <c r="J33" s="56"/>
      <c r="K33" s="56"/>
      <c r="L33" s="56"/>
      <c r="M33" s="56"/>
      <c r="N33" s="56"/>
      <c r="O33" s="56"/>
      <c r="P33" s="56"/>
      <c r="Q33" s="56"/>
    </row>
    <row r="34" customFormat="false" ht="13.8" hidden="true" customHeight="false" outlineLevel="0" collapsed="false">
      <c r="A34" s="62" t="n">
        <v>31</v>
      </c>
      <c r="B34" s="55"/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3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6.66666666666667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5" bottom="0.761805555555556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 Jagiełł 1a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RowHeight="12.8"/>
  <cols>
    <col collapsed="false" hidden="false" max="1" min="1" style="0" width="10.1224489795918"/>
    <col collapsed="false" hidden="false" max="2" min="2" style="0" width="13.5"/>
    <col collapsed="false" hidden="false" max="5" min="3" style="0" width="10.1224489795918"/>
    <col collapsed="false" hidden="false" max="11" min="6" style="0" width="7.56122448979592"/>
    <col collapsed="false" hidden="false" max="12" min="12" style="0" width="10.2602040816327"/>
    <col collapsed="false" hidden="false" max="16" min="13" style="0" width="7.56122448979592"/>
    <col collapsed="false" hidden="false" max="17" min="17" style="0" width="19.5714285714286"/>
    <col collapsed="false" hidden="false" max="1025" min="18" style="0" width="10.1224489795918"/>
  </cols>
  <sheetData>
    <row r="1" customFormat="false" ht="30.05" hidden="false" customHeight="true" outlineLevel="0" collapsed="false">
      <c r="A1" s="54" t="s">
        <v>0</v>
      </c>
      <c r="B1" s="55" t="n">
        <f aca="false">Podsumowanie!A2</f>
        <v>2020</v>
      </c>
      <c r="C1" s="55"/>
      <c r="D1" s="54" t="s">
        <v>40</v>
      </c>
      <c r="E1" s="55" t="s">
        <v>34</v>
      </c>
      <c r="F1" s="55"/>
      <c r="G1" s="26" t="s">
        <v>1</v>
      </c>
      <c r="H1" s="26"/>
      <c r="I1" s="55" t="n">
        <f aca="false">Podsumowanie!D1</f>
        <v>0</v>
      </c>
      <c r="J1" s="55"/>
      <c r="K1" s="55"/>
      <c r="L1" s="26" t="s">
        <v>2</v>
      </c>
      <c r="M1" s="27" t="n">
        <f aca="false">Podsumowanie!G1</f>
        <v>0</v>
      </c>
      <c r="N1" s="27"/>
      <c r="O1" s="26" t="s">
        <v>51</v>
      </c>
      <c r="P1" s="26"/>
      <c r="Q1" s="56"/>
    </row>
    <row r="2" customFormat="false" ht="30.05" hidden="false" customHeight="true" outlineLevel="0" collapsed="false">
      <c r="A2" s="54" t="s">
        <v>52</v>
      </c>
      <c r="B2" s="54"/>
      <c r="C2" s="54" t="s">
        <v>8</v>
      </c>
      <c r="D2" s="54"/>
      <c r="E2" s="54"/>
      <c r="F2" s="54" t="s">
        <v>9</v>
      </c>
      <c r="G2" s="54"/>
      <c r="H2" s="54"/>
      <c r="I2" s="54"/>
      <c r="J2" s="54" t="s">
        <v>53</v>
      </c>
      <c r="K2" s="54"/>
      <c r="L2" s="54"/>
      <c r="M2" s="54"/>
      <c r="N2" s="54"/>
      <c r="O2" s="54"/>
      <c r="P2" s="54"/>
      <c r="Q2" s="54" t="s">
        <v>54</v>
      </c>
    </row>
    <row r="3" customFormat="false" ht="49.95" hidden="false" customHeight="false" outlineLevel="0" collapsed="false">
      <c r="A3" s="26" t="s">
        <v>55</v>
      </c>
      <c r="B3" s="26" t="s">
        <v>56</v>
      </c>
      <c r="C3" s="26" t="s">
        <v>57</v>
      </c>
      <c r="D3" s="26" t="s">
        <v>58</v>
      </c>
      <c r="E3" s="26" t="s">
        <v>59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54" t="s">
        <v>17</v>
      </c>
      <c r="L3" s="54" t="s">
        <v>18</v>
      </c>
      <c r="M3" s="54" t="s">
        <v>19</v>
      </c>
      <c r="N3" s="54" t="s">
        <v>20</v>
      </c>
      <c r="O3" s="54" t="s">
        <v>21</v>
      </c>
      <c r="P3" s="28" t="s">
        <v>22</v>
      </c>
      <c r="Q3" s="54"/>
    </row>
    <row r="4" customFormat="false" ht="13.95" hidden="false" customHeight="false" outlineLevel="0" collapsed="false">
      <c r="A4" s="57" t="n">
        <v>1</v>
      </c>
      <c r="B4" s="58" t="n">
        <f aca="false">DATE($B$1,IF($E$1="grudzień",12),A4)</f>
        <v>44166</v>
      </c>
      <c r="C4" s="53" t="n">
        <f aca="false">IF(O4=1,"L4",IF(N4=1,"Op",IF(M4=1,"Ub",IF(L4=1,"Uok",IF(K4=1,"Uwż",IF(J4=1,"Uw",IF(P4=1,$P$3,IF(WEEKDAY(B4)=7,"W5",IF(WEEKDAY(B4)=1,"W5",Podsumowanie!$F$19)))))))))</f>
        <v>0.3125</v>
      </c>
      <c r="D4" s="35" t="n">
        <f aca="false">IF(O4=1,"L4",IF(N4=1,"Op",IF(M4=1,"Ub",IF(L4=1,"Uok",IF(K4=1,"Uwż",IF(J4=1,"Uw",IF(P4=1,$P$3,IF(WEEKDAY(B4)=7,"W5",IF(WEEKDAY(B4)=1,"W5",Podsumowanie!$G$19+F4+G4+H4+I4)))))))))</f>
        <v>0.645833333333333</v>
      </c>
      <c r="E4" s="32" t="n">
        <f aca="false">IF(C4=Podsumowanie!$F$19,D4-C4,SUM(F4:I4))</f>
        <v>0.333333333333333</v>
      </c>
      <c r="F4" s="77"/>
      <c r="G4" s="77"/>
      <c r="H4" s="77"/>
      <c r="I4" s="77"/>
      <c r="J4" s="56"/>
      <c r="K4" s="56"/>
      <c r="L4" s="56"/>
      <c r="M4" s="56"/>
      <c r="N4" s="56"/>
      <c r="O4" s="56"/>
      <c r="P4" s="56"/>
      <c r="Q4" s="56"/>
    </row>
    <row r="5" customFormat="false" ht="13.95" hidden="false" customHeight="false" outlineLevel="0" collapsed="false">
      <c r="A5" s="61" t="n">
        <v>2</v>
      </c>
      <c r="B5" s="58" t="n">
        <f aca="false">DATE($B$1,IF($E$1="grudzień",12),A5)</f>
        <v>44167</v>
      </c>
      <c r="C5" s="53" t="n">
        <f aca="false">IF(O5=1,"L4",IF(N5=1,"Op",IF(M5=1,"Ub",IF(L5=1,"Uok",IF(K5=1,"Uwż",IF(J5=1,"Uw",IF(P5=1,$P$3,IF(WEEKDAY(B5)=7,"W5",IF(WEEKDAY(B5)=1,"W5",Podsumowanie!$F$19)))))))))</f>
        <v>0.3125</v>
      </c>
      <c r="D5" s="35" t="n">
        <f aca="false">IF(O5=1,"L4",IF(N5=1,"Op",IF(M5=1,"Ub",IF(L5=1,"Uok",IF(K5=1,"Uwż",IF(J5=1,"Uw",IF(P5=1,$P$3,IF(WEEKDAY(B5)=7,"W5",IF(WEEKDAY(B5)=1,"W5",Podsumowanie!$G$19+F5+G5+H5+I5)))))))))</f>
        <v>0.645833333333333</v>
      </c>
      <c r="E5" s="32" t="n">
        <f aca="false">IF(C5=Podsumowanie!$F$19,D5-C5,SUM(F5:I5))</f>
        <v>0.333333333333333</v>
      </c>
      <c r="F5" s="77"/>
      <c r="G5" s="77"/>
      <c r="H5" s="77"/>
      <c r="I5" s="77"/>
      <c r="J5" s="56"/>
      <c r="K5" s="56"/>
      <c r="L5" s="56"/>
      <c r="M5" s="56"/>
      <c r="N5" s="56"/>
      <c r="O5" s="56"/>
      <c r="P5" s="56"/>
      <c r="Q5" s="56"/>
    </row>
    <row r="6" customFormat="false" ht="13.95" hidden="false" customHeight="false" outlineLevel="0" collapsed="false">
      <c r="A6" s="57" t="n">
        <v>3</v>
      </c>
      <c r="B6" s="58" t="n">
        <f aca="false">DATE($B$1,IF($E$1="grudzień",12),A6)</f>
        <v>44168</v>
      </c>
      <c r="C6" s="53" t="n">
        <f aca="false">IF(O6=1,"L4",IF(N6=1,"Op",IF(M6=1,"Ub",IF(L6=1,"Uok",IF(K6=1,"Uwż",IF(J6=1,"Uw",IF(P6=1,$P$3,IF(WEEKDAY(B6)=7,"W5",IF(WEEKDAY(B6)=1,"W5",Podsumowanie!$F$19)))))))))</f>
        <v>0.3125</v>
      </c>
      <c r="D6" s="35" t="n">
        <f aca="false">IF(O6=1,"L4",IF(N6=1,"Op",IF(M6=1,"Ub",IF(L6=1,"Uok",IF(K6=1,"Uwż",IF(J6=1,"Uw",IF(P6=1,$P$3,IF(WEEKDAY(B6)=7,"W5",IF(WEEKDAY(B6)=1,"W5",Podsumowanie!$G$19+F6+G6+H6+I6)))))))))</f>
        <v>0.645833333333333</v>
      </c>
      <c r="E6" s="32" t="n">
        <f aca="false">IF(C6=Podsumowanie!$F$19,D6-C6,SUM(F6:I6))</f>
        <v>0.333333333333333</v>
      </c>
      <c r="F6" s="77"/>
      <c r="G6" s="77"/>
      <c r="H6" s="77"/>
      <c r="I6" s="77"/>
      <c r="J6" s="56"/>
      <c r="K6" s="56"/>
      <c r="L6" s="56"/>
      <c r="M6" s="56"/>
      <c r="N6" s="56"/>
      <c r="O6" s="56"/>
      <c r="P6" s="56"/>
      <c r="Q6" s="56"/>
    </row>
    <row r="7" customFormat="false" ht="13.95" hidden="false" customHeight="false" outlineLevel="0" collapsed="false">
      <c r="A7" s="61" t="n">
        <v>4</v>
      </c>
      <c r="B7" s="58" t="n">
        <f aca="false">DATE($B$1,IF($E$1="grudzień",12),A7)</f>
        <v>44169</v>
      </c>
      <c r="C7" s="53" t="n">
        <f aca="false">IF(O7=1,"L4",IF(N7=1,"Op",IF(M7=1,"Ub",IF(L7=1,"Uok",IF(K7=1,"Uwż",IF(J7=1,"Uw",IF(P7=1,$P$3,IF(WEEKDAY(B7)=7,"W5",IF(WEEKDAY(B7)=1,"W5",Podsumowanie!$F$19)))))))))</f>
        <v>0.3125</v>
      </c>
      <c r="D7" s="35" t="n">
        <f aca="false">IF(O7=1,"L4",IF(N7=1,"Op",IF(M7=1,"Ub",IF(L7=1,"Uok",IF(K7=1,"Uwż",IF(J7=1,"Uw",IF(P7=1,$P$3,IF(WEEKDAY(B7)=7,"W5",IF(WEEKDAY(B7)=1,"W5",Podsumowanie!$G$19+F7+G7+H7+I7)))))))))</f>
        <v>0.645833333333333</v>
      </c>
      <c r="E7" s="32" t="n">
        <f aca="false">IF(C7=Podsumowanie!$F$19,D7-C7,SUM(F7:I7))</f>
        <v>0.333333333333333</v>
      </c>
      <c r="F7" s="77"/>
      <c r="G7" s="77"/>
      <c r="H7" s="77"/>
      <c r="I7" s="77"/>
      <c r="J7" s="56"/>
      <c r="K7" s="56"/>
      <c r="L7" s="56"/>
      <c r="M7" s="56"/>
      <c r="N7" s="56"/>
      <c r="O7" s="56"/>
      <c r="P7" s="56"/>
      <c r="Q7" s="56"/>
    </row>
    <row r="8" customFormat="false" ht="13.95" hidden="false" customHeight="false" outlineLevel="0" collapsed="false">
      <c r="A8" s="57" t="n">
        <v>5</v>
      </c>
      <c r="B8" s="58" t="n">
        <f aca="false">DATE($B$1,IF($E$1="grudzień",12),A8)</f>
        <v>44170</v>
      </c>
      <c r="C8" s="53" t="str">
        <f aca="false">IF(O8=1,"L4",IF(N8=1,"Op",IF(M8=1,"Ub",IF(L8=1,"Uok",IF(K8=1,"Uwż",IF(J8=1,"Uw",IF(P8=1,$P$3,IF(WEEKDAY(B8)=7,"W5",IF(WEEKDAY(B8)=1,"W5",Podsumowanie!$F$19)))))))))</f>
        <v>W5</v>
      </c>
      <c r="D8" s="35" t="str">
        <f aca="false">IF(O8=1,"L4",IF(N8=1,"Op",IF(M8=1,"Ub",IF(L8=1,"Uok",IF(K8=1,"Uwż",IF(J8=1,"Uw",IF(P8=1,$P$3,IF(WEEKDAY(B8)=7,"W5",IF(WEEKDAY(B8)=1,"W5",Podsumowanie!$G$19+F8+G8+H8+I8)))))))))</f>
        <v>W5</v>
      </c>
      <c r="E8" s="32" t="n">
        <f aca="false">IF(C8=Podsumowanie!$F$19,D8-C8,SUM(F8:I8))</f>
        <v>0</v>
      </c>
      <c r="F8" s="77"/>
      <c r="G8" s="77"/>
      <c r="H8" s="77"/>
      <c r="I8" s="77"/>
      <c r="J8" s="56"/>
      <c r="K8" s="56"/>
      <c r="L8" s="56"/>
      <c r="M8" s="56"/>
      <c r="N8" s="56"/>
      <c r="O8" s="56"/>
      <c r="P8" s="56"/>
      <c r="Q8" s="56"/>
    </row>
    <row r="9" customFormat="false" ht="13.95" hidden="false" customHeight="false" outlineLevel="0" collapsed="false">
      <c r="A9" s="61" t="n">
        <v>6</v>
      </c>
      <c r="B9" s="58" t="n">
        <f aca="false">DATE($B$1,IF($E$1="grudzień",12),A9)</f>
        <v>44171</v>
      </c>
      <c r="C9" s="53" t="str">
        <f aca="false">IF(O9=1,"L4",IF(N9=1,"Op",IF(M9=1,"Ub",IF(L9=1,"Uok",IF(K9=1,"Uwż",IF(J9=1,"Uw",IF(P9=1,$P$3,IF(WEEKDAY(B9)=7,"W5",IF(WEEKDAY(B9)=1,"W5",Podsumowanie!$F$19)))))))))</f>
        <v>W5</v>
      </c>
      <c r="D9" s="35" t="str">
        <f aca="false">IF(O9=1,"L4",IF(N9=1,"Op",IF(M9=1,"Ub",IF(L9=1,"Uok",IF(K9=1,"Uwż",IF(J9=1,"Uw",IF(P9=1,$P$3,IF(WEEKDAY(B9)=7,"W5",IF(WEEKDAY(B9)=1,"W5",Podsumowanie!$G$19+F9+G9+H9+I9)))))))))</f>
        <v>W5</v>
      </c>
      <c r="E9" s="32" t="n">
        <f aca="false">IF(C9=Podsumowanie!$F$19,D9-C9,SUM(F9:I9))</f>
        <v>0</v>
      </c>
      <c r="F9" s="77"/>
      <c r="G9" s="77"/>
      <c r="H9" s="77"/>
      <c r="I9" s="77"/>
      <c r="J9" s="56"/>
      <c r="K9" s="56"/>
      <c r="L9" s="56"/>
      <c r="M9" s="56"/>
      <c r="N9" s="56"/>
      <c r="O9" s="56"/>
      <c r="P9" s="56"/>
      <c r="Q9" s="56"/>
    </row>
    <row r="10" customFormat="false" ht="13.95" hidden="false" customHeight="false" outlineLevel="0" collapsed="false">
      <c r="A10" s="57" t="n">
        <v>7</v>
      </c>
      <c r="B10" s="58" t="n">
        <f aca="false">DATE($B$1,IF($E$1="grudzień",12),A10)</f>
        <v>44172</v>
      </c>
      <c r="C10" s="53" t="n">
        <f aca="false">IF(O10=1,"L4",IF(N10=1,"Op",IF(M10=1,"Ub",IF(L10=1,"Uok",IF(K10=1,"Uwż",IF(J10=1,"Uw",IF(P10=1,$P$3,IF(WEEKDAY(B10)=7,"W5",IF(WEEKDAY(B10)=1,"W5",Podsumowanie!$F$19)))))))))</f>
        <v>0.3125</v>
      </c>
      <c r="D10" s="35" t="n">
        <f aca="false">IF(O10=1,"L4",IF(N10=1,"Op",IF(M10=1,"Ub",IF(L10=1,"Uok",IF(K10=1,"Uwż",IF(J10=1,"Uw",IF(P10=1,$P$3,IF(WEEKDAY(B10)=7,"W5",IF(WEEKDAY(B10)=1,"W5",Podsumowanie!$G$19+F10+G10+H10+I10)))))))))</f>
        <v>0.645833333333333</v>
      </c>
      <c r="E10" s="32" t="n">
        <f aca="false">IF(C10=Podsumowanie!$F$19,D10-C10,SUM(F10:I10))</f>
        <v>0.333333333333333</v>
      </c>
      <c r="F10" s="77"/>
      <c r="G10" s="77"/>
      <c r="H10" s="77"/>
      <c r="I10" s="77"/>
      <c r="J10" s="56"/>
      <c r="K10" s="56"/>
      <c r="L10" s="56"/>
      <c r="M10" s="56"/>
      <c r="N10" s="56"/>
      <c r="O10" s="56"/>
      <c r="P10" s="56"/>
      <c r="Q10" s="56"/>
    </row>
    <row r="11" customFormat="false" ht="13.95" hidden="false" customHeight="false" outlineLevel="0" collapsed="false">
      <c r="A11" s="61" t="n">
        <v>8</v>
      </c>
      <c r="B11" s="58" t="n">
        <f aca="false">DATE($B$1,IF($E$1="grudzień",12),A11)</f>
        <v>44173</v>
      </c>
      <c r="C11" s="53" t="n">
        <f aca="false">IF(O11=1,"L4",IF(N11=1,"Op",IF(M11=1,"Ub",IF(L11=1,"Uok",IF(K11=1,"Uwż",IF(J11=1,"Uw",IF(P11=1,$P$3,IF(WEEKDAY(B11)=7,"W5",IF(WEEKDAY(B11)=1,"W5",Podsumowanie!$F$19)))))))))</f>
        <v>0.3125</v>
      </c>
      <c r="D11" s="35" t="n">
        <f aca="false">IF(O11=1,"L4",IF(N11=1,"Op",IF(M11=1,"Ub",IF(L11=1,"Uok",IF(K11=1,"Uwż",IF(J11=1,"Uw",IF(P11=1,$P$3,IF(WEEKDAY(B11)=7,"W5",IF(WEEKDAY(B11)=1,"W5",Podsumowanie!$G$19+F11+G11+H11+I11)))))))))</f>
        <v>0.645833333333333</v>
      </c>
      <c r="E11" s="32" t="n">
        <f aca="false">IF(C11=Podsumowanie!$F$19,D11-C11,SUM(F11:I11))</f>
        <v>0.333333333333333</v>
      </c>
      <c r="F11" s="77"/>
      <c r="G11" s="77"/>
      <c r="H11" s="77"/>
      <c r="I11" s="77"/>
      <c r="J11" s="56"/>
      <c r="K11" s="56"/>
      <c r="L11" s="56"/>
      <c r="M11" s="56"/>
      <c r="N11" s="56"/>
      <c r="O11" s="56"/>
      <c r="P11" s="56"/>
      <c r="Q11" s="56"/>
    </row>
    <row r="12" customFormat="false" ht="13.95" hidden="false" customHeight="false" outlineLevel="0" collapsed="false">
      <c r="A12" s="57" t="n">
        <v>9</v>
      </c>
      <c r="B12" s="58" t="n">
        <f aca="false">DATE($B$1,IF($E$1="grudzień",12),A12)</f>
        <v>44174</v>
      </c>
      <c r="C12" s="53" t="n">
        <f aca="false">IF(O12=1,"L4",IF(N12=1,"Op",IF(M12=1,"Ub",IF(L12=1,"Uok",IF(K12=1,"Uwż",IF(J12=1,"Uw",IF(P12=1,$P$3,IF(WEEKDAY(B12)=7,"W5",IF(WEEKDAY(B12)=1,"W5",Podsumowanie!$F$19)))))))))</f>
        <v>0.3125</v>
      </c>
      <c r="D12" s="35" t="n">
        <f aca="false">IF(O12=1,"L4",IF(N12=1,"Op",IF(M12=1,"Ub",IF(L12=1,"Uok",IF(K12=1,"Uwż",IF(J12=1,"Uw",IF(P12=1,$P$3,IF(WEEKDAY(B12)=7,"W5",IF(WEEKDAY(B12)=1,"W5",Podsumowanie!$G$19+F12+G12+H12+I12)))))))))</f>
        <v>0.645833333333333</v>
      </c>
      <c r="E12" s="32" t="n">
        <f aca="false">IF(C12=Podsumowanie!$F$19,D12-C12,SUM(F12:I12))</f>
        <v>0.333333333333333</v>
      </c>
      <c r="F12" s="77"/>
      <c r="G12" s="77"/>
      <c r="H12" s="77"/>
      <c r="I12" s="77"/>
      <c r="J12" s="56"/>
      <c r="K12" s="56"/>
      <c r="L12" s="56"/>
      <c r="M12" s="56"/>
      <c r="N12" s="56"/>
      <c r="O12" s="56"/>
      <c r="P12" s="56"/>
      <c r="Q12" s="56"/>
    </row>
    <row r="13" customFormat="false" ht="13.95" hidden="false" customHeight="false" outlineLevel="0" collapsed="false">
      <c r="A13" s="61" t="n">
        <v>10</v>
      </c>
      <c r="B13" s="58" t="n">
        <f aca="false">DATE($B$1,IF($E$1="grudzień",12),A13)</f>
        <v>44175</v>
      </c>
      <c r="C13" s="53" t="n">
        <f aca="false">IF(O13=1,"L4",IF(N13=1,"Op",IF(M13=1,"Ub",IF(L13=1,"Uok",IF(K13=1,"Uwż",IF(J13=1,"Uw",IF(P13=1,$P$3,IF(WEEKDAY(B13)=7,"W5",IF(WEEKDAY(B13)=1,"W5",Podsumowanie!$F$19)))))))))</f>
        <v>0.3125</v>
      </c>
      <c r="D13" s="35" t="n">
        <f aca="false">IF(O13=1,"L4",IF(N13=1,"Op",IF(M13=1,"Ub",IF(L13=1,"Uok",IF(K13=1,"Uwż",IF(J13=1,"Uw",IF(P13=1,$P$3,IF(WEEKDAY(B13)=7,"W5",IF(WEEKDAY(B13)=1,"W5",Podsumowanie!$G$19+F13+G13+H13+I13)))))))))</f>
        <v>0.645833333333333</v>
      </c>
      <c r="E13" s="32" t="n">
        <f aca="false">IF(C13=Podsumowanie!$F$19,D13-C13,SUM(F13:I13))</f>
        <v>0.333333333333333</v>
      </c>
      <c r="F13" s="77"/>
      <c r="G13" s="77"/>
      <c r="H13" s="77"/>
      <c r="I13" s="77"/>
      <c r="J13" s="56"/>
      <c r="K13" s="56"/>
      <c r="L13" s="56"/>
      <c r="M13" s="56"/>
      <c r="N13" s="56"/>
      <c r="O13" s="56"/>
      <c r="P13" s="56"/>
      <c r="Q13" s="56"/>
    </row>
    <row r="14" customFormat="false" ht="13.95" hidden="false" customHeight="false" outlineLevel="0" collapsed="false">
      <c r="A14" s="57" t="n">
        <v>11</v>
      </c>
      <c r="B14" s="58" t="n">
        <f aca="false">DATE($B$1,IF($E$1="grudzień",12),A14)</f>
        <v>44176</v>
      </c>
      <c r="C14" s="53" t="n">
        <f aca="false">IF(O14=1,"L4",IF(N14=1,"Op",IF(M14=1,"Ub",IF(L14=1,"Uok",IF(K14=1,"Uwż",IF(J14=1,"Uw",IF(P14=1,$P$3,IF(WEEKDAY(B14)=7,"W5",IF(WEEKDAY(B14)=1,"W5",Podsumowanie!$F$19)))))))))</f>
        <v>0.3125</v>
      </c>
      <c r="D14" s="35" t="n">
        <f aca="false">IF(O14=1,"L4",IF(N14=1,"Op",IF(M14=1,"Ub",IF(L14=1,"Uok",IF(K14=1,"Uwż",IF(J14=1,"Uw",IF(P14=1,$P$3,IF(WEEKDAY(B14)=7,"W5",IF(WEEKDAY(B14)=1,"W5",Podsumowanie!$G$19+F14+G14+H14+I14)))))))))</f>
        <v>0.645833333333333</v>
      </c>
      <c r="E14" s="32" t="n">
        <f aca="false">IF(C14=Podsumowanie!$F$19,D14-C14,SUM(F14:I14))</f>
        <v>0.333333333333333</v>
      </c>
      <c r="F14" s="77"/>
      <c r="G14" s="77"/>
      <c r="H14" s="77"/>
      <c r="I14" s="77"/>
      <c r="J14" s="56"/>
      <c r="K14" s="56"/>
      <c r="L14" s="56"/>
      <c r="M14" s="56"/>
      <c r="N14" s="56"/>
      <c r="O14" s="56"/>
      <c r="P14" s="56"/>
      <c r="Q14" s="56"/>
    </row>
    <row r="15" customFormat="false" ht="13.95" hidden="false" customHeight="false" outlineLevel="0" collapsed="false">
      <c r="A15" s="61" t="n">
        <v>12</v>
      </c>
      <c r="B15" s="58" t="n">
        <f aca="false">DATE($B$1,IF($E$1="grudzień",12),A15)</f>
        <v>44177</v>
      </c>
      <c r="C15" s="53" t="str">
        <f aca="false">IF(O15=1,"L4",IF(N15=1,"Op",IF(M15=1,"Ub",IF(L15=1,"Uok",IF(K15=1,"Uwż",IF(J15=1,"Uw",IF(P15=1,$P$3,IF(WEEKDAY(B15)=7,"W5",IF(WEEKDAY(B15)=1,"W5",Podsumowanie!$F$19)))))))))</f>
        <v>W5</v>
      </c>
      <c r="D15" s="35" t="str">
        <f aca="false">IF(O15=1,"L4",IF(N15=1,"Op",IF(M15=1,"Ub",IF(L15=1,"Uok",IF(K15=1,"Uwż",IF(J15=1,"Uw",IF(P15=1,$P$3,IF(WEEKDAY(B15)=7,"W5",IF(WEEKDAY(B15)=1,"W5",Podsumowanie!$G$19+F15+G15+H15+I15)))))))))</f>
        <v>W5</v>
      </c>
      <c r="E15" s="32" t="n">
        <f aca="false">IF(C15=Podsumowanie!$F$19,D15-C15,SUM(F15:I15))</f>
        <v>0</v>
      </c>
      <c r="F15" s="77"/>
      <c r="G15" s="77"/>
      <c r="H15" s="77"/>
      <c r="I15" s="77"/>
      <c r="J15" s="56"/>
      <c r="K15" s="56"/>
      <c r="L15" s="56"/>
      <c r="M15" s="56"/>
      <c r="N15" s="56"/>
      <c r="O15" s="56"/>
      <c r="P15" s="56"/>
      <c r="Q15" s="56"/>
    </row>
    <row r="16" customFormat="false" ht="13.95" hidden="false" customHeight="false" outlineLevel="0" collapsed="false">
      <c r="A16" s="57" t="n">
        <v>13</v>
      </c>
      <c r="B16" s="58" t="n">
        <f aca="false">DATE($B$1,IF($E$1="grudzień",12),A16)</f>
        <v>44178</v>
      </c>
      <c r="C16" s="53" t="str">
        <f aca="false">IF(O16=1,"L4",IF(N16=1,"Op",IF(M16=1,"Ub",IF(L16=1,"Uok",IF(K16=1,"Uwż",IF(J16=1,"Uw",IF(P16=1,$P$3,IF(WEEKDAY(B16)=7,"W5",IF(WEEKDAY(B16)=1,"W5",Podsumowanie!$F$19)))))))))</f>
        <v>W5</v>
      </c>
      <c r="D16" s="35" t="str">
        <f aca="false">IF(O16=1,"L4",IF(N16=1,"Op",IF(M16=1,"Ub",IF(L16=1,"Uok",IF(K16=1,"Uwż",IF(J16=1,"Uw",IF(P16=1,$P$3,IF(WEEKDAY(B16)=7,"W5",IF(WEEKDAY(B16)=1,"W5",Podsumowanie!$G$19+F16+G16+H16+I16)))))))))</f>
        <v>W5</v>
      </c>
      <c r="E16" s="32" t="n">
        <f aca="false">IF(C16=Podsumowanie!$F$19,D16-C16,SUM(F16:I16))</f>
        <v>0</v>
      </c>
      <c r="F16" s="77"/>
      <c r="G16" s="77"/>
      <c r="H16" s="77"/>
      <c r="I16" s="77"/>
      <c r="J16" s="56"/>
      <c r="K16" s="56"/>
      <c r="L16" s="56"/>
      <c r="M16" s="56"/>
      <c r="N16" s="56"/>
      <c r="O16" s="56"/>
      <c r="P16" s="56"/>
      <c r="Q16" s="56"/>
    </row>
    <row r="17" customFormat="false" ht="13.95" hidden="false" customHeight="false" outlineLevel="0" collapsed="false">
      <c r="A17" s="61" t="n">
        <v>14</v>
      </c>
      <c r="B17" s="58" t="n">
        <f aca="false">DATE($B$1,IF($E$1="grudzień",12),A17)</f>
        <v>44179</v>
      </c>
      <c r="C17" s="53" t="n">
        <f aca="false">IF(O17=1,"L4",IF(N17=1,"Op",IF(M17=1,"Ub",IF(L17=1,"Uok",IF(K17=1,"Uwż",IF(J17=1,"Uw",IF(P17=1,$P$3,IF(WEEKDAY(B17)=7,"W5",IF(WEEKDAY(B17)=1,"W5",Podsumowanie!$F$19)))))))))</f>
        <v>0.3125</v>
      </c>
      <c r="D17" s="35" t="n">
        <f aca="false">IF(O17=1,"L4",IF(N17=1,"Op",IF(M17=1,"Ub",IF(L17=1,"Uok",IF(K17=1,"Uwż",IF(J17=1,"Uw",IF(P17=1,$P$3,IF(WEEKDAY(B17)=7,"W5",IF(WEEKDAY(B17)=1,"W5",Podsumowanie!$G$19+F17+G17+H17+I17)))))))))</f>
        <v>0.645833333333333</v>
      </c>
      <c r="E17" s="32" t="n">
        <f aca="false">IF(C17=Podsumowanie!$F$19,D17-C17,SUM(F17:I17))</f>
        <v>0.333333333333333</v>
      </c>
      <c r="F17" s="77"/>
      <c r="G17" s="77"/>
      <c r="H17" s="77"/>
      <c r="I17" s="77"/>
      <c r="J17" s="56"/>
      <c r="K17" s="56"/>
      <c r="L17" s="56"/>
      <c r="M17" s="56"/>
      <c r="N17" s="56"/>
      <c r="O17" s="56"/>
      <c r="P17" s="56"/>
      <c r="Q17" s="56"/>
    </row>
    <row r="18" customFormat="false" ht="13.95" hidden="false" customHeight="false" outlineLevel="0" collapsed="false">
      <c r="A18" s="57" t="n">
        <v>15</v>
      </c>
      <c r="B18" s="58" t="n">
        <f aca="false">DATE($B$1,IF($E$1="grudzień",12),A18)</f>
        <v>44180</v>
      </c>
      <c r="C18" s="53" t="n">
        <f aca="false">IF(O18=1,"L4",IF(N18=1,"Op",IF(M18=1,"Ub",IF(L18=1,"Uok",IF(K18=1,"Uwż",IF(J18=1,"Uw",IF(P18=1,$P$3,IF(WEEKDAY(B18)=7,"W5",IF(WEEKDAY(B18)=1,"W5",Podsumowanie!$F$19)))))))))</f>
        <v>0.3125</v>
      </c>
      <c r="D18" s="35" t="n">
        <f aca="false">IF(O18=1,"L4",IF(N18=1,"Op",IF(M18=1,"Ub",IF(L18=1,"Uok",IF(K18=1,"Uwż",IF(J18=1,"Uw",IF(P18=1,$P$3,IF(WEEKDAY(B18)=7,"W5",IF(WEEKDAY(B18)=1,"W5",Podsumowanie!$G$19+F18+G18+H18+I18)))))))))</f>
        <v>0.645833333333333</v>
      </c>
      <c r="E18" s="32" t="n">
        <f aca="false">IF(C18=Podsumowanie!$F$19,D18-C18,SUM(F18:I18))</f>
        <v>0.333333333333333</v>
      </c>
      <c r="F18" s="77"/>
      <c r="G18" s="77"/>
      <c r="H18" s="77"/>
      <c r="I18" s="77"/>
      <c r="J18" s="56"/>
      <c r="K18" s="56"/>
      <c r="L18" s="56"/>
      <c r="M18" s="56"/>
      <c r="N18" s="56"/>
      <c r="O18" s="56"/>
      <c r="P18" s="56"/>
      <c r="Q18" s="56"/>
    </row>
    <row r="19" customFormat="false" ht="13.95" hidden="false" customHeight="false" outlineLevel="0" collapsed="false">
      <c r="A19" s="61" t="n">
        <v>16</v>
      </c>
      <c r="B19" s="58" t="n">
        <f aca="false">DATE($B$1,IF($E$1="grudzień",12),A19)</f>
        <v>44181</v>
      </c>
      <c r="C19" s="53" t="n">
        <f aca="false">IF(O19=1,"L4",IF(N19=1,"Op",IF(M19=1,"Ub",IF(L19=1,"Uok",IF(K19=1,"Uwż",IF(J19=1,"Uw",IF(P19=1,$P$3,IF(WEEKDAY(B19)=7,"W5",IF(WEEKDAY(B19)=1,"W5",Podsumowanie!$F$19)))))))))</f>
        <v>0.3125</v>
      </c>
      <c r="D19" s="35" t="n">
        <f aca="false">IF(O19=1,"L4",IF(N19=1,"Op",IF(M19=1,"Ub",IF(L19=1,"Uok",IF(K19=1,"Uwż",IF(J19=1,"Uw",IF(P19=1,$P$3,IF(WEEKDAY(B19)=7,"W5",IF(WEEKDAY(B19)=1,"W5",Podsumowanie!$G$19+F19+G19+H19+I19)))))))))</f>
        <v>0.645833333333333</v>
      </c>
      <c r="E19" s="32" t="n">
        <f aca="false">IF(C19=Podsumowanie!$F$19,D19-C19,SUM(F19:I19))</f>
        <v>0.333333333333333</v>
      </c>
      <c r="F19" s="77"/>
      <c r="G19" s="77"/>
      <c r="H19" s="77"/>
      <c r="I19" s="77"/>
      <c r="J19" s="56"/>
      <c r="K19" s="56"/>
      <c r="L19" s="56"/>
      <c r="M19" s="56"/>
      <c r="N19" s="56"/>
      <c r="O19" s="56"/>
      <c r="P19" s="56"/>
      <c r="Q19" s="56"/>
    </row>
    <row r="20" customFormat="false" ht="13.95" hidden="false" customHeight="false" outlineLevel="0" collapsed="false">
      <c r="A20" s="57" t="n">
        <v>17</v>
      </c>
      <c r="B20" s="58" t="n">
        <f aca="false">DATE($B$1,IF($E$1="grudzień",12),A20)</f>
        <v>44182</v>
      </c>
      <c r="C20" s="53" t="n">
        <f aca="false">IF(O20=1,"L4",IF(N20=1,"Op",IF(M20=1,"Ub",IF(L20=1,"Uok",IF(K20=1,"Uwż",IF(J20=1,"Uw",IF(P20=1,$P$3,IF(WEEKDAY(B20)=7,"W5",IF(WEEKDAY(B20)=1,"W5",Podsumowanie!$F$19)))))))))</f>
        <v>0.3125</v>
      </c>
      <c r="D20" s="35" t="n">
        <f aca="false">IF(O20=1,"L4",IF(N20=1,"Op",IF(M20=1,"Ub",IF(L20=1,"Uok",IF(K20=1,"Uwż",IF(J20=1,"Uw",IF(P20=1,$P$3,IF(WEEKDAY(B20)=7,"W5",IF(WEEKDAY(B20)=1,"W5",Podsumowanie!$G$19+F20+G20+H20+I20)))))))))</f>
        <v>0.645833333333333</v>
      </c>
      <c r="E20" s="32" t="n">
        <f aca="false">IF(C20=Podsumowanie!$F$19,D20-C20,SUM(F20:I20))</f>
        <v>0.333333333333333</v>
      </c>
      <c r="F20" s="77"/>
      <c r="G20" s="77"/>
      <c r="H20" s="77"/>
      <c r="I20" s="77"/>
      <c r="J20" s="56"/>
      <c r="K20" s="56"/>
      <c r="L20" s="56"/>
      <c r="M20" s="56"/>
      <c r="N20" s="56"/>
      <c r="O20" s="56"/>
      <c r="P20" s="56"/>
      <c r="Q20" s="56"/>
    </row>
    <row r="21" customFormat="false" ht="13.95" hidden="false" customHeight="false" outlineLevel="0" collapsed="false">
      <c r="A21" s="61" t="n">
        <v>18</v>
      </c>
      <c r="B21" s="58" t="n">
        <f aca="false">DATE($B$1,IF($E$1="grudzień",12),A21)</f>
        <v>44183</v>
      </c>
      <c r="C21" s="53" t="n">
        <f aca="false">IF(O21=1,"L4",IF(N21=1,"Op",IF(M21=1,"Ub",IF(L21=1,"Uok",IF(K21=1,"Uwż",IF(J21=1,"Uw",IF(P21=1,$P$3,IF(WEEKDAY(B21)=7,"W5",IF(WEEKDAY(B21)=1,"W5",Podsumowanie!$F$19)))))))))</f>
        <v>0.3125</v>
      </c>
      <c r="D21" s="35" t="n">
        <f aca="false">IF(O21=1,"L4",IF(N21=1,"Op",IF(M21=1,"Ub",IF(L21=1,"Uok",IF(K21=1,"Uwż",IF(J21=1,"Uw",IF(P21=1,$P$3,IF(WEEKDAY(B21)=7,"W5",IF(WEEKDAY(B21)=1,"W5",Podsumowanie!$G$19+F21+G21+H21+I21)))))))))</f>
        <v>0.645833333333333</v>
      </c>
      <c r="E21" s="32" t="n">
        <f aca="false">IF(C21=Podsumowanie!$F$19,D21-C21,SUM(F21:I21))</f>
        <v>0.333333333333333</v>
      </c>
      <c r="F21" s="77"/>
      <c r="G21" s="77"/>
      <c r="H21" s="77"/>
      <c r="I21" s="77"/>
      <c r="J21" s="56"/>
      <c r="K21" s="56"/>
      <c r="L21" s="56"/>
      <c r="M21" s="56"/>
      <c r="N21" s="56"/>
      <c r="O21" s="56"/>
      <c r="P21" s="56"/>
      <c r="Q21" s="56"/>
    </row>
    <row r="22" customFormat="false" ht="13.95" hidden="false" customHeight="false" outlineLevel="0" collapsed="false">
      <c r="A22" s="57" t="n">
        <v>19</v>
      </c>
      <c r="B22" s="58" t="n">
        <f aca="false">DATE($B$1,IF($E$1="grudzień",12),A22)</f>
        <v>44184</v>
      </c>
      <c r="C22" s="53" t="str">
        <f aca="false">IF(O22=1,"L4",IF(N22=1,"Op",IF(M22=1,"Ub",IF(L22=1,"Uok",IF(K22=1,"Uwż",IF(J22=1,"Uw",IF(P22=1,$P$3,IF(WEEKDAY(B22)=7,"W5",IF(WEEKDAY(B22)=1,"W5",Podsumowanie!$F$19)))))))))</f>
        <v>W5</v>
      </c>
      <c r="D22" s="35" t="str">
        <f aca="false">IF(O22=1,"L4",IF(N22=1,"Op",IF(M22=1,"Ub",IF(L22=1,"Uok",IF(K22=1,"Uwż",IF(J22=1,"Uw",IF(P22=1,$P$3,IF(WEEKDAY(B22)=7,"W5",IF(WEEKDAY(B22)=1,"W5",Podsumowanie!$G$19+F22+G22+H22+I22)))))))))</f>
        <v>W5</v>
      </c>
      <c r="E22" s="32" t="n">
        <f aca="false">IF(C22=Podsumowanie!$F$19,D22-C22,SUM(F22:I22))</f>
        <v>0</v>
      </c>
      <c r="F22" s="77"/>
      <c r="G22" s="77"/>
      <c r="H22" s="77"/>
      <c r="I22" s="77"/>
      <c r="J22" s="56"/>
      <c r="K22" s="56"/>
      <c r="L22" s="56"/>
      <c r="M22" s="56" t="s">
        <v>47</v>
      </c>
      <c r="N22" s="56"/>
      <c r="O22" s="56"/>
      <c r="P22" s="56"/>
      <c r="Q22" s="56"/>
    </row>
    <row r="23" customFormat="false" ht="13.95" hidden="false" customHeight="false" outlineLevel="0" collapsed="false">
      <c r="A23" s="61" t="n">
        <v>20</v>
      </c>
      <c r="B23" s="58" t="n">
        <f aca="false">DATE($B$1,IF($E$1="grudzień",12),A23)</f>
        <v>44185</v>
      </c>
      <c r="C23" s="53" t="str">
        <f aca="false">IF(O23=1,"L4",IF(N23=1,"Op",IF(M23=1,"Ub",IF(L23=1,"Uok",IF(K23=1,"Uwż",IF(J23=1,"Uw",IF(P23=1,$P$3,IF(WEEKDAY(B23)=7,"W5",IF(WEEKDAY(B23)=1,"W5",Podsumowanie!$F$19)))))))))</f>
        <v>W5</v>
      </c>
      <c r="D23" s="35" t="str">
        <f aca="false">IF(O23=1,"L4",IF(N23=1,"Op",IF(M23=1,"Ub",IF(L23=1,"Uok",IF(K23=1,"Uwż",IF(J23=1,"Uw",IF(P23=1,$P$3,IF(WEEKDAY(B23)=7,"W5",IF(WEEKDAY(B23)=1,"W5",Podsumowanie!$G$19+F23+G23+H23+I23)))))))))</f>
        <v>W5</v>
      </c>
      <c r="E23" s="32" t="n">
        <f aca="false">IF(C23=Podsumowanie!$F$19,D23-C23,SUM(F23:I23))</f>
        <v>0</v>
      </c>
      <c r="F23" s="77"/>
      <c r="G23" s="77"/>
      <c r="H23" s="77"/>
      <c r="I23" s="77"/>
      <c r="J23" s="56"/>
      <c r="K23" s="56"/>
      <c r="L23" s="56"/>
      <c r="M23" s="56"/>
      <c r="N23" s="56"/>
      <c r="O23" s="56"/>
      <c r="P23" s="56"/>
      <c r="Q23" s="56"/>
    </row>
    <row r="24" customFormat="false" ht="13.95" hidden="false" customHeight="false" outlineLevel="0" collapsed="false">
      <c r="A24" s="57" t="n">
        <v>21</v>
      </c>
      <c r="B24" s="58" t="n">
        <f aca="false">DATE($B$1,IF($E$1="grudzień",12),A24)</f>
        <v>44186</v>
      </c>
      <c r="C24" s="53" t="n">
        <f aca="false">IF(O24=1,"L4",IF(N24=1,"Op",IF(M24=1,"Ub",IF(L24=1,"Uok",IF(K24=1,"Uwż",IF(J24=1,"Uw",IF(P24=1,$P$3,IF(WEEKDAY(B24)=7,"W5",IF(WEEKDAY(B24)=1,"W5",Podsumowanie!$F$19)))))))))</f>
        <v>0.3125</v>
      </c>
      <c r="D24" s="35" t="n">
        <f aca="false">IF(O24=1,"L4",IF(N24=1,"Op",IF(M24=1,"Ub",IF(L24=1,"Uok",IF(K24=1,"Uwż",IF(J24=1,"Uw",IF(P24=1,$P$3,IF(WEEKDAY(B24)=7,"W5",IF(WEEKDAY(B24)=1,"W5",Podsumowanie!$G$19+F24+G24+H24+I24)))))))))</f>
        <v>0.645833333333333</v>
      </c>
      <c r="E24" s="32" t="n">
        <f aca="false">IF(C24=Podsumowanie!$F$19,D24-C24,SUM(F24:I24))</f>
        <v>0.333333333333333</v>
      </c>
      <c r="F24" s="77"/>
      <c r="G24" s="77"/>
      <c r="H24" s="77"/>
      <c r="I24" s="77"/>
      <c r="J24" s="56"/>
      <c r="K24" s="56"/>
      <c r="L24" s="56"/>
      <c r="M24" s="56"/>
      <c r="N24" s="56"/>
      <c r="O24" s="56"/>
      <c r="P24" s="56"/>
      <c r="Q24" s="56"/>
    </row>
    <row r="25" customFormat="false" ht="13.95" hidden="false" customHeight="false" outlineLevel="0" collapsed="false">
      <c r="A25" s="61" t="n">
        <v>22</v>
      </c>
      <c r="B25" s="58" t="n">
        <f aca="false">DATE($B$1,IF($E$1="grudzień",12),A25)</f>
        <v>44187</v>
      </c>
      <c r="C25" s="53" t="n">
        <f aca="false">IF(O25=1,"L4",IF(N25=1,"Op",IF(M25=1,"Ub",IF(L25=1,"Uok",IF(K25=1,"Uwż",IF(J25=1,"Uw",IF(P25=1,$P$3,IF(WEEKDAY(B25)=7,"W5",IF(WEEKDAY(B25)=1,"W5",Podsumowanie!$F$19)))))))))</f>
        <v>0.3125</v>
      </c>
      <c r="D25" s="35" t="n">
        <f aca="false">IF(O25=1,"L4",IF(N25=1,"Op",IF(M25=1,"Ub",IF(L25=1,"Uok",IF(K25=1,"Uwż",IF(J25=1,"Uw",IF(P25=1,$P$3,IF(WEEKDAY(B25)=7,"W5",IF(WEEKDAY(B25)=1,"W5",Podsumowanie!$G$19+F25+G25+H25+I25)))))))))</f>
        <v>0.645833333333333</v>
      </c>
      <c r="E25" s="32" t="n">
        <f aca="false">IF(C25=Podsumowanie!$F$19,D25-C25,SUM(F25:I25))</f>
        <v>0.333333333333333</v>
      </c>
      <c r="F25" s="77"/>
      <c r="G25" s="77"/>
      <c r="H25" s="77"/>
      <c r="I25" s="77"/>
      <c r="J25" s="56"/>
      <c r="K25" s="56"/>
      <c r="L25" s="56"/>
      <c r="M25" s="56"/>
      <c r="N25" s="56"/>
      <c r="O25" s="56"/>
      <c r="P25" s="56"/>
      <c r="Q25" s="56"/>
    </row>
    <row r="26" customFormat="false" ht="13.95" hidden="false" customHeight="false" outlineLevel="0" collapsed="false">
      <c r="A26" s="57" t="n">
        <v>23</v>
      </c>
      <c r="B26" s="58" t="n">
        <f aca="false">DATE($B$1,IF($E$1="grudzień",12),A26)</f>
        <v>44188</v>
      </c>
      <c r="C26" s="53" t="n">
        <f aca="false">IF(O26=1,"L4",IF(N26=1,"Op",IF(M26=1,"Ub",IF(L26=1,"Uok",IF(K26=1,"Uwż",IF(J26=1,"Uw",IF(P26=1,$P$3,IF(WEEKDAY(B26)=7,"W5",IF(WEEKDAY(B26)=1,"W5",Podsumowanie!$F$19)))))))))</f>
        <v>0.3125</v>
      </c>
      <c r="D26" s="35" t="n">
        <f aca="false">IF(O26=1,"L4",IF(N26=1,"Op",IF(M26=1,"Ub",IF(L26=1,"Uok",IF(K26=1,"Uwż",IF(J26=1,"Uw",IF(P26=1,$P$3,IF(WEEKDAY(B26)=7,"W5",IF(WEEKDAY(B26)=1,"W5",Podsumowanie!$G$19+F26+G26+H26+I26)))))))))</f>
        <v>0.645833333333333</v>
      </c>
      <c r="E26" s="32" t="n">
        <f aca="false">IF(C26=Podsumowanie!$F$19,D26-C26,SUM(F26:I26))</f>
        <v>0.333333333333333</v>
      </c>
      <c r="F26" s="77"/>
      <c r="G26" s="77"/>
      <c r="H26" s="77"/>
      <c r="I26" s="77"/>
      <c r="J26" s="56"/>
      <c r="K26" s="56"/>
      <c r="L26" s="56"/>
      <c r="M26" s="56"/>
      <c r="N26" s="56"/>
      <c r="O26" s="56"/>
      <c r="P26" s="56"/>
      <c r="Q26" s="56"/>
    </row>
    <row r="27" customFormat="false" ht="13.95" hidden="false" customHeight="false" outlineLevel="0" collapsed="false">
      <c r="A27" s="61" t="n">
        <v>24</v>
      </c>
      <c r="B27" s="58" t="n">
        <f aca="false">DATE($B$1,IF($E$1="grudzień",12),A27)</f>
        <v>44189</v>
      </c>
      <c r="C27" s="53" t="n">
        <f aca="false">IF(O27=1,"L4",IF(N27=1,"Op",IF(M27=1,"Ub",IF(L27=1,"Uok",IF(K27=1,"Uwż",IF(J27=1,"Uw",IF(P27=1,$P$3,IF(WEEKDAY(B27)=7,"W5",IF(WEEKDAY(B27)=1,"W5",Podsumowanie!$F$19)))))))))</f>
        <v>0.3125</v>
      </c>
      <c r="D27" s="35" t="n">
        <f aca="false">IF(O27=1,"L4",IF(N27=1,"Op",IF(M27=1,"Ub",IF(L27=1,"Uok",IF(K27=1,"Uwż",IF(J27=1,"Uw",IF(P27=1,$P$3,IF(WEEKDAY(B27)=7,"W5",IF(WEEKDAY(B27)=1,"W5",Podsumowanie!$G$19+F27+G27+H27+I27)))))))))</f>
        <v>0.645833333333333</v>
      </c>
      <c r="E27" s="32" t="n">
        <f aca="false">IF(C27=Podsumowanie!$F$19,D27-C27,SUM(F27:I27))</f>
        <v>0.333333333333333</v>
      </c>
      <c r="F27" s="77"/>
      <c r="G27" s="77"/>
      <c r="H27" s="77"/>
      <c r="I27" s="77"/>
      <c r="J27" s="56"/>
      <c r="K27" s="56"/>
      <c r="L27" s="56"/>
      <c r="M27" s="56"/>
      <c r="N27" s="56"/>
      <c r="O27" s="56"/>
      <c r="P27" s="56"/>
      <c r="Q27" s="56"/>
    </row>
    <row r="28" customFormat="false" ht="13.95" hidden="false" customHeight="false" outlineLevel="0" collapsed="false">
      <c r="A28" s="57" t="n">
        <v>25</v>
      </c>
      <c r="B28" s="58" t="n">
        <f aca="false">DATE($B$1,IF($E$1="grudzień",12),A28)</f>
        <v>44190</v>
      </c>
      <c r="C28" s="59" t="s">
        <v>60</v>
      </c>
      <c r="D28" s="59" t="s">
        <v>60</v>
      </c>
      <c r="E28" s="32" t="n">
        <f aca="false">IF(C28=Podsumowanie!$F$19,D28-C28,SUM(F28:I28))</f>
        <v>0</v>
      </c>
      <c r="F28" s="77"/>
      <c r="G28" s="77"/>
      <c r="H28" s="77"/>
      <c r="I28" s="77"/>
      <c r="J28" s="56"/>
      <c r="K28" s="56"/>
      <c r="L28" s="56"/>
      <c r="M28" s="56"/>
      <c r="N28" s="56"/>
      <c r="O28" s="56"/>
      <c r="P28" s="56"/>
      <c r="Q28" s="56"/>
    </row>
    <row r="29" customFormat="false" ht="13.95" hidden="false" customHeight="false" outlineLevel="0" collapsed="false">
      <c r="A29" s="61" t="n">
        <v>26</v>
      </c>
      <c r="B29" s="58" t="n">
        <f aca="false">DATE($B$1,IF($E$1="grudzień",12),A29)</f>
        <v>44191</v>
      </c>
      <c r="C29" s="59" t="s">
        <v>60</v>
      </c>
      <c r="D29" s="59" t="s">
        <v>60</v>
      </c>
      <c r="E29" s="32" t="n">
        <f aca="false">IF(C29=Podsumowanie!$F$19,D29-C29,SUM(F29:I29))</f>
        <v>0</v>
      </c>
      <c r="F29" s="77"/>
      <c r="G29" s="77"/>
      <c r="H29" s="77"/>
      <c r="I29" s="77"/>
      <c r="J29" s="56"/>
      <c r="K29" s="56"/>
      <c r="L29" s="56"/>
      <c r="M29" s="56"/>
      <c r="N29" s="56"/>
      <c r="O29" s="56"/>
      <c r="P29" s="56"/>
      <c r="Q29" s="56"/>
    </row>
    <row r="30" customFormat="false" ht="13.95" hidden="false" customHeight="false" outlineLevel="0" collapsed="false">
      <c r="A30" s="57" t="n">
        <v>27</v>
      </c>
      <c r="B30" s="58" t="n">
        <f aca="false">DATE($B$1,IF($E$1="grudzień",12),A30)</f>
        <v>44192</v>
      </c>
      <c r="C30" s="53" t="str">
        <f aca="false">IF(O30=1,"L4",IF(N30=1,"Op",IF(M30=1,"Ub",IF(L30=1,"Uok",IF(K30=1,"Uwż",IF(J30=1,"Uw",IF(P30=1,$P$3,IF(WEEKDAY(B30)=7,"W5",IF(WEEKDAY(B30)=1,"W5",Podsumowanie!$F$19)))))))))</f>
        <v>W5</v>
      </c>
      <c r="D30" s="35" t="str">
        <f aca="false">IF(O30=1,"L4",IF(N30=1,"Op",IF(M30=1,"Ub",IF(L30=1,"Uok",IF(K30=1,"Uwż",IF(J30=1,"Uw",IF(P30=1,$P$3,IF(WEEKDAY(B30)=7,"W5",IF(WEEKDAY(B30)=1,"W5",Podsumowanie!$G$19+F30+G30+H30+I30)))))))))</f>
        <v>W5</v>
      </c>
      <c r="E30" s="32" t="n">
        <f aca="false">IF(C30=Podsumowanie!$F$19,D30-C30,SUM(F30:I30))</f>
        <v>0</v>
      </c>
      <c r="F30" s="77"/>
      <c r="G30" s="77"/>
      <c r="H30" s="77"/>
      <c r="I30" s="77"/>
      <c r="J30" s="56"/>
      <c r="K30" s="56"/>
      <c r="L30" s="56"/>
      <c r="M30" s="56"/>
      <c r="N30" s="56"/>
      <c r="O30" s="56"/>
      <c r="P30" s="56"/>
      <c r="Q30" s="56"/>
    </row>
    <row r="31" customFormat="false" ht="13.95" hidden="false" customHeight="false" outlineLevel="0" collapsed="false">
      <c r="A31" s="61" t="n">
        <v>28</v>
      </c>
      <c r="B31" s="58" t="n">
        <f aca="false">DATE($B$1,IF($E$1="grudzień",12),A31)</f>
        <v>44193</v>
      </c>
      <c r="C31" s="53" t="n">
        <f aca="false">IF(O31=1,"L4",IF(N31=1,"Op",IF(M31=1,"Ub",IF(L31=1,"Uok",IF(K31=1,"Uwż",IF(J31=1,"Uw",IF(P31=1,$P$3,IF(WEEKDAY(B31)=7,"W5",IF(WEEKDAY(B31)=1,"W5",Podsumowanie!$F$19)))))))))</f>
        <v>0.3125</v>
      </c>
      <c r="D31" s="35" t="n">
        <f aca="false">IF(O31=1,"L4",IF(N31=1,"Op",IF(M31=1,"Ub",IF(L31=1,"Uok",IF(K31=1,"Uwż",IF(J31=1,"Uw",IF(P31=1,$P$3,IF(WEEKDAY(B31)=7,"W5",IF(WEEKDAY(B31)=1,"W5",Podsumowanie!$G$19+F31+G31+H31+I31)))))))))</f>
        <v>0.645833333333333</v>
      </c>
      <c r="E31" s="32" t="n">
        <f aca="false">IF(C31=Podsumowanie!$F$19,D31-C31,SUM(F31:I31))</f>
        <v>0.333333333333333</v>
      </c>
      <c r="F31" s="77"/>
      <c r="G31" s="77"/>
      <c r="H31" s="77"/>
      <c r="I31" s="77"/>
      <c r="J31" s="56"/>
      <c r="K31" s="56"/>
      <c r="L31" s="56"/>
      <c r="M31" s="56"/>
      <c r="N31" s="56"/>
      <c r="O31" s="56"/>
      <c r="P31" s="56"/>
      <c r="Q31" s="56"/>
    </row>
    <row r="32" customFormat="false" ht="13.95" hidden="false" customHeight="false" outlineLevel="0" collapsed="false">
      <c r="A32" s="57" t="n">
        <v>29</v>
      </c>
      <c r="B32" s="58" t="n">
        <f aca="false">DATE($B$1,IF($E$1="grudzień",12),A32)</f>
        <v>44194</v>
      </c>
      <c r="C32" s="53" t="n">
        <f aca="false">IF(O32=1,"L4",IF(N32=1,"Op",IF(M32=1,"Ub",IF(L32=1,"Uok",IF(K32=1,"Uwż",IF(J32=1,"Uw",IF(P32=1,$P$3,IF(WEEKDAY(B32)=7,"W5",IF(WEEKDAY(B32)=1,"W5",Podsumowanie!$F$19)))))))))</f>
        <v>0.3125</v>
      </c>
      <c r="D32" s="35" t="n">
        <f aca="false">IF(O32=1,"L4",IF(N32=1,"Op",IF(M32=1,"Ub",IF(L32=1,"Uok",IF(K32=1,"Uwż",IF(J32=1,"Uw",IF(P32=1,$P$3,IF(WEEKDAY(B32)=7,"W5",IF(WEEKDAY(B32)=1,"W5",Podsumowanie!$G$19+F32+G32+H32+I32)))))))))</f>
        <v>0.645833333333333</v>
      </c>
      <c r="E32" s="32" t="n">
        <f aca="false">IF(C32=Podsumowanie!$F$19,D32-C32,SUM(F32:I32))</f>
        <v>0.333333333333333</v>
      </c>
      <c r="F32" s="77"/>
      <c r="G32" s="77"/>
      <c r="H32" s="77"/>
      <c r="I32" s="77"/>
      <c r="J32" s="56"/>
      <c r="K32" s="56"/>
      <c r="L32" s="56"/>
      <c r="M32" s="56"/>
      <c r="N32" s="56"/>
      <c r="O32" s="56"/>
      <c r="P32" s="56"/>
      <c r="Q32" s="56"/>
    </row>
    <row r="33" customFormat="false" ht="13.95" hidden="false" customHeight="false" outlineLevel="0" collapsed="false">
      <c r="A33" s="61" t="n">
        <v>30</v>
      </c>
      <c r="B33" s="58" t="n">
        <f aca="false">DATE($B$1,IF($E$1="grudzień",12),A33)</f>
        <v>44195</v>
      </c>
      <c r="C33" s="53" t="n">
        <f aca="false">IF(O33=1,"L4",IF(N33=1,"Op",IF(M33=1,"Ub",IF(L33=1,"Uok",IF(K33=1,"Uwż",IF(J33=1,"Uw",IF(P33=1,$P$3,IF(WEEKDAY(B33)=7,"W5",IF(WEEKDAY(B33)=1,"W5",Podsumowanie!$F$19)))))))))</f>
        <v>0.3125</v>
      </c>
      <c r="D33" s="35" t="n">
        <f aca="false">IF(O33=1,"L4",IF(N33=1,"Op",IF(M33=1,"Ub",IF(L33=1,"Uok",IF(K33=1,"Uwż",IF(J33=1,"Uw",IF(P33=1,$P$3,IF(WEEKDAY(B33)=7,"W5",IF(WEEKDAY(B33)=1,"W5",Podsumowanie!$G$19+F33+G33+H33+I33)))))))))</f>
        <v>0.645833333333333</v>
      </c>
      <c r="E33" s="32" t="n">
        <f aca="false">IF(C33=Podsumowanie!$F$19,D33-C33,SUM(F33:I33))</f>
        <v>0.333333333333333</v>
      </c>
      <c r="F33" s="77"/>
      <c r="G33" s="77"/>
      <c r="H33" s="77"/>
      <c r="I33" s="77"/>
      <c r="J33" s="56"/>
      <c r="K33" s="56"/>
      <c r="L33" s="56"/>
      <c r="M33" s="56"/>
      <c r="N33" s="56"/>
      <c r="O33" s="56"/>
      <c r="P33" s="56"/>
      <c r="Q33" s="56"/>
    </row>
    <row r="34" customFormat="false" ht="13.95" hidden="false" customHeight="false" outlineLevel="0" collapsed="false">
      <c r="A34" s="62" t="n">
        <v>31</v>
      </c>
      <c r="B34" s="79" t="n">
        <f aca="false">DATE($B$1,IF($E$1="grudzień",12),A34)</f>
        <v>44196</v>
      </c>
      <c r="C34" s="80" t="str">
        <f aca="false">IF(O34=1,"L4",IF(N34=1,"Op",IF(M34=1,"Ub",IF(L34=1,"Uok",IF(K34=1,"Uwż",IF(J34=1,"Uw",IF(P34=1,$P$3,IF(WEEKDAY(B28)=7,"DWŚ",IF(WEEKDAY(B29)=7,"DWŚ",IF(WEEKDAY(B34)=7,"W5",IF(WEEKDAY(B34)=1,"W5",Podsumowanie!F19)))))))))))</f>
        <v>DWŚ</v>
      </c>
      <c r="D34" s="80" t="str">
        <f aca="false">IF(O34=1,"L4",IF(N34=1,"Op",IF(M34=1,"Ub",IF(L34=1,"Uok",IF(K34=1,"Uwż",IF(J34=1,"Uw",IF(P34=1,$P$3,IF(WEEKDAY(B28)=7,"DWŚ",IF(WEEKDAY(B29)=7,"DWŚ",IF(WEEKDAY(B34)=7,"W5",IF(WEEKDAY(B34)=1,"W5",Podsumowanie!G19+F34+G34+H34+I34)))))))))))</f>
        <v>DWŚ</v>
      </c>
      <c r="E34" s="32" t="n">
        <f aca="false">IF(C34=Podsumowanie!$F$19,D34-C34,SUM(F34:I34))</f>
        <v>0</v>
      </c>
      <c r="F34" s="81"/>
      <c r="G34" s="81"/>
      <c r="H34" s="81"/>
      <c r="I34" s="81"/>
      <c r="J34" s="75"/>
      <c r="K34" s="75"/>
      <c r="L34" s="75"/>
      <c r="M34" s="75"/>
      <c r="N34" s="75"/>
      <c r="O34" s="75"/>
      <c r="P34" s="75"/>
      <c r="Q34" s="76"/>
    </row>
    <row r="35" customFormat="false" ht="13.8" hidden="false" customHeight="false" outlineLevel="0" collapsed="false">
      <c r="A35" s="66"/>
      <c r="B35" s="67"/>
      <c r="C35" s="68"/>
      <c r="D35" s="69" t="s">
        <v>61</v>
      </c>
      <c r="E35" s="70" t="n">
        <f aca="false">SUM(E4:E34)</f>
        <v>7</v>
      </c>
      <c r="F35" s="70" t="n">
        <f aca="false">SUM(F4:F34)</f>
        <v>0</v>
      </c>
      <c r="G35" s="70" t="n">
        <f aca="false">SUM(G4:G34)</f>
        <v>0</v>
      </c>
      <c r="H35" s="70" t="n">
        <f aca="false">SUM(H4:H34)</f>
        <v>0</v>
      </c>
      <c r="I35" s="70" t="n">
        <f aca="false">SUM(I4:I34)</f>
        <v>0</v>
      </c>
      <c r="J35" s="71" t="n">
        <f aca="false">SUM(J4:J34)</f>
        <v>0</v>
      </c>
      <c r="K35" s="71" t="n">
        <f aca="false">SUM(K4:K34)</f>
        <v>0</v>
      </c>
      <c r="L35" s="71" t="n">
        <f aca="false">SUM(L4:L34)</f>
        <v>0</v>
      </c>
      <c r="M35" s="71" t="n">
        <f aca="false">SUM(M4:M34)</f>
        <v>0</v>
      </c>
      <c r="N35" s="71" t="n">
        <f aca="false">SUM(N4:N34)</f>
        <v>0</v>
      </c>
      <c r="O35" s="71" t="n">
        <f aca="false">SUM(O4:O34)</f>
        <v>0</v>
      </c>
      <c r="P35" s="71" t="n">
        <f aca="false">SUM(P4:P34)</f>
        <v>0</v>
      </c>
      <c r="Q35" s="72"/>
    </row>
    <row r="36" customFormat="false" ht="21.65" hidden="false" customHeight="true" outlineLevel="0" collapsed="false">
      <c r="A36" s="47" t="s">
        <v>36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43" customFormat="false" ht="13.8" hidden="false" customHeight="false" outlineLevel="0" collapsed="false"/>
  </sheetData>
  <sheetProtection sheet="true" password="c71f" objects="true" scenarios="true"/>
  <mergeCells count="12">
    <mergeCell ref="B1:C1"/>
    <mergeCell ref="E1:F1"/>
    <mergeCell ref="G1:H1"/>
    <mergeCell ref="I1:K1"/>
    <mergeCell ref="M1:N1"/>
    <mergeCell ref="O1:P1"/>
    <mergeCell ref="A2:B2"/>
    <mergeCell ref="C2:E2"/>
    <mergeCell ref="F2:I2"/>
    <mergeCell ref="J2:P2"/>
    <mergeCell ref="Q2:Q3"/>
    <mergeCell ref="A36:Q36"/>
  </mergeCells>
  <printOptions headings="false" gridLines="false" gridLinesSet="true" horizontalCentered="false" verticalCentered="false"/>
  <pageMargins left="0.236111111111111" right="0.236111111111111" top="0.675" bottom="0.761805555555556" header="0.228472222222222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Roman,Normalny"&amp;12Ewidencja czasu pracy</oddHeader>
    <oddFooter>&amp;L&amp;"Times New Roman,Normalny"&amp;12www.antrag.pl&amp;C&amp;"Times New Roman,Normalny"&amp;12Biuro Rachunkowe Antrag&amp;R&amp;"Times New Roman,Normalny"&amp;12 46-200 Kluczbork, Jagiełły 1a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</TotalTime>
  <Application>LibreOffice/5.2.2.2$Windows_x86 LibreOffice_project/8f96e87c890bf8fa77463cd4b640a2312823f3ad</Application>
  <Company>inEwi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https://inewi.pl</dc:creator>
  <dc:description/>
  <dc:language>pl-PL</dc:language>
  <cp:lastModifiedBy/>
  <cp:lastPrinted>2021-03-04T14:06:42Z</cp:lastPrinted>
  <dcterms:modified xsi:type="dcterms:W3CDTF">2021-03-04T14:57:50Z</dcterms:modified>
  <cp:revision>30</cp:revision>
  <dc:subject/>
  <dc:title>Karta Ewidencji Czasu Pracy - inEwi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inEwi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